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3b8eeffed2a9bb82/Радна површина/"/>
    </mc:Choice>
  </mc:AlternateContent>
  <xr:revisionPtr revIDLastSave="0" documentId="8_{EFB810C1-EF81-4E47-9D7A-8BA5585CC5B3}" xr6:coauthVersionLast="47" xr6:coauthVersionMax="47" xr10:uidLastSave="{00000000-0000-0000-0000-000000000000}"/>
  <bookViews>
    <workbookView xWindow="-108" yWindow="-108" windowWidth="23256" windowHeight="12576" tabRatio="927" firstSheet="2" activeTab="2" xr2:uid="{00000000-000D-0000-FFFF-FFFF00000000}"/>
  </bookViews>
  <sheets>
    <sheet name="ЗАПОСЛЕНИ" sheetId="18" r:id="rId1"/>
    <sheet name="Распоред часова ПН 2021-2022" sheetId="5" r:id="rId2"/>
    <sheet name="Распоред часова РН 2021-2022" sheetId="19" r:id="rId3"/>
    <sheet name="40 ЧАС" sheetId="17" r:id="rId4"/>
    <sheet name="Седнице СР Дневни ред" sheetId="16" r:id="rId5"/>
    <sheet name="Бројно стање уч. по одељењима" sheetId="3" r:id="rId6"/>
    <sheet name="Плаћено одсуство" sheetId="15" r:id="rId7"/>
    <sheet name="Савет родитеља адресе" sheetId="4" r:id="rId8"/>
    <sheet name="Присуство на седницама СР" sheetId="2" r:id="rId9"/>
    <sheet name="Ценус 1 Општи подаци" sheetId="6" r:id="rId10"/>
    <sheet name="Ценус 2 Број ученика и група" sheetId="7" r:id="rId11"/>
    <sheet name="Ценус 3 Комбинована одељења" sheetId="8" r:id="rId12"/>
    <sheet name="Ценус 4" sheetId="9" r:id="rId13"/>
    <sheet name="Ценус 5" sheetId="10" r:id="rId14"/>
    <sheet name="Ценус 6 Групе " sheetId="11" r:id="rId15"/>
    <sheet name="ЦЕНУС 7 Којефицјенти" sheetId="12" r:id="rId16"/>
    <sheet name="ЦЕНУС 8 Преконормни рад" sheetId="13" r:id="rId17"/>
  </sheets>
  <externalReferences>
    <externalReference r:id="rId18"/>
    <externalReference r:id="rId19"/>
  </externalReferences>
  <definedNames>
    <definedName name="Коефицијент">[1]Листе!$B$3:$B$15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9" l="1"/>
  <c r="I25" i="19"/>
  <c r="I32" i="19"/>
  <c r="I31" i="19"/>
  <c r="I30" i="19"/>
  <c r="I29" i="19"/>
  <c r="I28" i="19"/>
  <c r="I24" i="19"/>
  <c r="I23" i="19"/>
  <c r="I22" i="19"/>
  <c r="I21" i="19"/>
  <c r="I19" i="19"/>
  <c r="I18" i="19"/>
  <c r="I17" i="19"/>
  <c r="I16" i="19"/>
  <c r="I15" i="19"/>
  <c r="I14" i="19"/>
  <c r="I12" i="19"/>
  <c r="I11" i="19"/>
  <c r="I10" i="19"/>
  <c r="I9" i="19"/>
  <c r="I8" i="19"/>
  <c r="I7" i="19"/>
  <c r="Q1" i="7"/>
  <c r="Q2" i="7"/>
  <c r="Q3" i="7"/>
  <c r="U6" i="7"/>
  <c r="U7" i="7"/>
  <c r="V7" i="7" s="1"/>
  <c r="R8" i="7"/>
  <c r="S8" i="7"/>
  <c r="T8" i="7"/>
  <c r="W8" i="7"/>
  <c r="U11" i="7"/>
  <c r="V11" i="7" s="1"/>
  <c r="U12" i="7"/>
  <c r="V12" i="7" s="1"/>
  <c r="U13" i="7"/>
  <c r="V13" i="7" s="1"/>
  <c r="U14" i="7"/>
  <c r="V14" i="7" s="1"/>
  <c r="U15" i="7"/>
  <c r="V15" i="7" s="1"/>
  <c r="U16" i="7"/>
  <c r="V16" i="7" s="1"/>
  <c r="U17" i="7"/>
  <c r="V17" i="7" s="1"/>
  <c r="U18" i="7"/>
  <c r="V18" i="7" s="1"/>
  <c r="R19" i="7"/>
  <c r="S19" i="7"/>
  <c r="T19" i="7"/>
  <c r="W19" i="7"/>
  <c r="Q20" i="7"/>
  <c r="U22" i="7"/>
  <c r="V22" i="7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R30" i="7"/>
  <c r="S30" i="7"/>
  <c r="T30" i="7"/>
  <c r="W30" i="7"/>
  <c r="Q31" i="7"/>
  <c r="U33" i="7"/>
  <c r="V33" i="7" s="1"/>
  <c r="U34" i="7"/>
  <c r="V34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/>
  <c r="R41" i="7"/>
  <c r="S41" i="7"/>
  <c r="T41" i="7"/>
  <c r="W41" i="7"/>
  <c r="Q42" i="7"/>
  <c r="U44" i="7"/>
  <c r="V44" i="7" s="1"/>
  <c r="U45" i="7"/>
  <c r="V45" i="7" s="1"/>
  <c r="U46" i="7"/>
  <c r="U47" i="7"/>
  <c r="V47" i="7" s="1"/>
  <c r="U48" i="7"/>
  <c r="V48" i="7" s="1"/>
  <c r="U49" i="7"/>
  <c r="V49" i="7" s="1"/>
  <c r="U50" i="7"/>
  <c r="V50" i="7" s="1"/>
  <c r="U51" i="7"/>
  <c r="V51" i="7" s="1"/>
  <c r="R52" i="7"/>
  <c r="S52" i="7"/>
  <c r="T52" i="7"/>
  <c r="W52" i="7"/>
  <c r="Q53" i="7"/>
  <c r="U55" i="7"/>
  <c r="V55" i="7" s="1"/>
  <c r="U56" i="7"/>
  <c r="V56" i="7" s="1"/>
  <c r="U57" i="7"/>
  <c r="V57" i="7" s="1"/>
  <c r="U58" i="7"/>
  <c r="V58" i="7" s="1"/>
  <c r="U59" i="7"/>
  <c r="V59" i="7"/>
  <c r="U60" i="7"/>
  <c r="V60" i="7" s="1"/>
  <c r="U61" i="7"/>
  <c r="V61" i="7" s="1"/>
  <c r="U62" i="7"/>
  <c r="V62" i="7" s="1"/>
  <c r="R63" i="7"/>
  <c r="S63" i="7"/>
  <c r="T63" i="7"/>
  <c r="W63" i="7"/>
  <c r="Q64" i="7"/>
  <c r="U66" i="7"/>
  <c r="V66" i="7" s="1"/>
  <c r="U67" i="7"/>
  <c r="V67" i="7" s="1"/>
  <c r="U68" i="7"/>
  <c r="V68" i="7" s="1"/>
  <c r="U69" i="7"/>
  <c r="V69" i="7" s="1"/>
  <c r="U70" i="7"/>
  <c r="V70" i="7" s="1"/>
  <c r="U71" i="7"/>
  <c r="V71" i="7" s="1"/>
  <c r="U72" i="7"/>
  <c r="V72" i="7" s="1"/>
  <c r="U73" i="7"/>
  <c r="V73" i="7" s="1"/>
  <c r="R74" i="7"/>
  <c r="S74" i="7"/>
  <c r="T74" i="7"/>
  <c r="W74" i="7"/>
  <c r="Q75" i="7"/>
  <c r="U77" i="7"/>
  <c r="V77" i="7" s="1"/>
  <c r="U78" i="7"/>
  <c r="V78" i="7" s="1"/>
  <c r="U79" i="7"/>
  <c r="V79" i="7" s="1"/>
  <c r="U80" i="7"/>
  <c r="V80" i="7" s="1"/>
  <c r="U81" i="7"/>
  <c r="V81" i="7" s="1"/>
  <c r="U82" i="7"/>
  <c r="V82" i="7" s="1"/>
  <c r="U83" i="7"/>
  <c r="V83" i="7" s="1"/>
  <c r="U84" i="7"/>
  <c r="V84" i="7"/>
  <c r="R85" i="7"/>
  <c r="S85" i="7"/>
  <c r="T85" i="7"/>
  <c r="W85" i="7"/>
  <c r="Q86" i="7"/>
  <c r="U88" i="7"/>
  <c r="U89" i="7"/>
  <c r="V89" i="7" s="1"/>
  <c r="U90" i="7"/>
  <c r="V90" i="7" s="1"/>
  <c r="U91" i="7"/>
  <c r="V91" i="7" s="1"/>
  <c r="U92" i="7"/>
  <c r="V92" i="7" s="1"/>
  <c r="U93" i="7"/>
  <c r="V93" i="7" s="1"/>
  <c r="U94" i="7"/>
  <c r="V94" i="7" s="1"/>
  <c r="U95" i="7"/>
  <c r="V95" i="7" s="1"/>
  <c r="R96" i="7"/>
  <c r="S96" i="7"/>
  <c r="T96" i="7"/>
  <c r="W96" i="7"/>
  <c r="Q97" i="7"/>
  <c r="U99" i="7"/>
  <c r="V99" i="7" s="1"/>
  <c r="U100" i="7"/>
  <c r="V100" i="7" s="1"/>
  <c r="U101" i="7"/>
  <c r="V101" i="7" s="1"/>
  <c r="U102" i="7"/>
  <c r="V102" i="7" s="1"/>
  <c r="U103" i="7"/>
  <c r="V103" i="7"/>
  <c r="U104" i="7"/>
  <c r="V104" i="7" s="1"/>
  <c r="U105" i="7"/>
  <c r="V105" i="7" s="1"/>
  <c r="U106" i="7"/>
  <c r="V106" i="7" s="1"/>
  <c r="R107" i="7"/>
  <c r="S107" i="7"/>
  <c r="T107" i="7"/>
  <c r="W107" i="7"/>
  <c r="Q108" i="7"/>
  <c r="U110" i="7"/>
  <c r="U111" i="7"/>
  <c r="V111" i="7" s="1"/>
  <c r="U112" i="7"/>
  <c r="V112" i="7" s="1"/>
  <c r="U113" i="7"/>
  <c r="V113" i="7" s="1"/>
  <c r="U114" i="7"/>
  <c r="V114" i="7" s="1"/>
  <c r="U115" i="7"/>
  <c r="V115" i="7" s="1"/>
  <c r="U116" i="7"/>
  <c r="V116" i="7" s="1"/>
  <c r="U117" i="7"/>
  <c r="V117" i="7" s="1"/>
  <c r="R118" i="7"/>
  <c r="S118" i="7"/>
  <c r="T118" i="7"/>
  <c r="W118" i="7"/>
  <c r="Q119" i="7"/>
  <c r="U121" i="7"/>
  <c r="V121" i="7" s="1"/>
  <c r="U122" i="7"/>
  <c r="V122" i="7" s="1"/>
  <c r="U123" i="7"/>
  <c r="V123" i="7" s="1"/>
  <c r="U124" i="7"/>
  <c r="V124" i="7" s="1"/>
  <c r="U125" i="7"/>
  <c r="V125" i="7" s="1"/>
  <c r="U126" i="7"/>
  <c r="V126" i="7" s="1"/>
  <c r="U127" i="7"/>
  <c r="V127" i="7" s="1"/>
  <c r="U128" i="7"/>
  <c r="V128" i="7" s="1"/>
  <c r="R129" i="7"/>
  <c r="S129" i="7"/>
  <c r="T129" i="7"/>
  <c r="W129" i="7"/>
  <c r="Q130" i="7"/>
  <c r="U132" i="7"/>
  <c r="V132" i="7" s="1"/>
  <c r="U133" i="7"/>
  <c r="V133" i="7" s="1"/>
  <c r="U134" i="7"/>
  <c r="V134" i="7" s="1"/>
  <c r="U135" i="7"/>
  <c r="V135" i="7" s="1"/>
  <c r="U136" i="7"/>
  <c r="V136" i="7" s="1"/>
  <c r="U137" i="7"/>
  <c r="V137" i="7" s="1"/>
  <c r="U138" i="7"/>
  <c r="V138" i="7" s="1"/>
  <c r="U139" i="7"/>
  <c r="V139" i="7" s="1"/>
  <c r="R140" i="7"/>
  <c r="S140" i="7"/>
  <c r="T140" i="7"/>
  <c r="W140" i="7"/>
  <c r="Q141" i="7"/>
  <c r="U143" i="7"/>
  <c r="V143" i="7" s="1"/>
  <c r="U144" i="7"/>
  <c r="V144" i="7" s="1"/>
  <c r="U145" i="7"/>
  <c r="V145" i="7" s="1"/>
  <c r="U146" i="7"/>
  <c r="V146" i="7" s="1"/>
  <c r="U147" i="7"/>
  <c r="V147" i="7" s="1"/>
  <c r="U148" i="7"/>
  <c r="V148" i="7" s="1"/>
  <c r="U149" i="7"/>
  <c r="V149" i="7" s="1"/>
  <c r="U150" i="7"/>
  <c r="V150" i="7" s="1"/>
  <c r="R151" i="7"/>
  <c r="S151" i="7"/>
  <c r="T151" i="7"/>
  <c r="W151" i="7"/>
  <c r="Q152" i="7"/>
  <c r="U154" i="7"/>
  <c r="V154" i="7" s="1"/>
  <c r="U155" i="7"/>
  <c r="V155" i="7" s="1"/>
  <c r="U156" i="7"/>
  <c r="V156" i="7" s="1"/>
  <c r="U157" i="7"/>
  <c r="U158" i="7"/>
  <c r="V158" i="7" s="1"/>
  <c r="U159" i="7"/>
  <c r="V159" i="7" s="1"/>
  <c r="U160" i="7"/>
  <c r="V160" i="7" s="1"/>
  <c r="U161" i="7"/>
  <c r="V161" i="7" s="1"/>
  <c r="R162" i="7"/>
  <c r="S162" i="7"/>
  <c r="T162" i="7"/>
  <c r="W162" i="7"/>
  <c r="Q163" i="7"/>
  <c r="U165" i="7"/>
  <c r="V165" i="7" s="1"/>
  <c r="U166" i="7"/>
  <c r="V166" i="7" s="1"/>
  <c r="U167" i="7"/>
  <c r="V167" i="7" s="1"/>
  <c r="U168" i="7"/>
  <c r="V168" i="7" s="1"/>
  <c r="U169" i="7"/>
  <c r="V169" i="7" s="1"/>
  <c r="U170" i="7"/>
  <c r="V170" i="7" s="1"/>
  <c r="U171" i="7"/>
  <c r="V171" i="7" s="1"/>
  <c r="U172" i="7"/>
  <c r="V172" i="7" s="1"/>
  <c r="R173" i="7"/>
  <c r="S173" i="7"/>
  <c r="T173" i="7"/>
  <c r="W173" i="7"/>
  <c r="Q174" i="7"/>
  <c r="U176" i="7"/>
  <c r="U177" i="7"/>
  <c r="V177" i="7" s="1"/>
  <c r="U178" i="7"/>
  <c r="V178" i="7" s="1"/>
  <c r="U179" i="7"/>
  <c r="V179" i="7" s="1"/>
  <c r="U180" i="7"/>
  <c r="V180" i="7" s="1"/>
  <c r="U181" i="7"/>
  <c r="V181" i="7" s="1"/>
  <c r="U182" i="7"/>
  <c r="V182" i="7" s="1"/>
  <c r="U183" i="7"/>
  <c r="V183" i="7" s="1"/>
  <c r="R184" i="7"/>
  <c r="S184" i="7"/>
  <c r="T184" i="7"/>
  <c r="W184" i="7"/>
  <c r="Q185" i="7"/>
  <c r="U187" i="7"/>
  <c r="V187" i="7" s="1"/>
  <c r="U188" i="7"/>
  <c r="V188" i="7" s="1"/>
  <c r="U189" i="7"/>
  <c r="V189" i="7" s="1"/>
  <c r="U190" i="7"/>
  <c r="V190" i="7" s="1"/>
  <c r="U191" i="7"/>
  <c r="V191" i="7" s="1"/>
  <c r="U192" i="7"/>
  <c r="V192" i="7" s="1"/>
  <c r="U193" i="7"/>
  <c r="V193" i="7" s="1"/>
  <c r="U194" i="7"/>
  <c r="V194" i="7" s="1"/>
  <c r="R195" i="7"/>
  <c r="S195" i="7"/>
  <c r="T195" i="7"/>
  <c r="W195" i="7"/>
  <c r="Q196" i="7"/>
  <c r="U198" i="7"/>
  <c r="U199" i="7"/>
  <c r="V199" i="7" s="1"/>
  <c r="U200" i="7"/>
  <c r="V200" i="7" s="1"/>
  <c r="U201" i="7"/>
  <c r="V201" i="7" s="1"/>
  <c r="U202" i="7"/>
  <c r="V202" i="7" s="1"/>
  <c r="U203" i="7"/>
  <c r="V203" i="7" s="1"/>
  <c r="U204" i="7"/>
  <c r="V204" i="7" s="1"/>
  <c r="U205" i="7"/>
  <c r="V205" i="7" s="1"/>
  <c r="R206" i="7"/>
  <c r="S206" i="7"/>
  <c r="T206" i="7"/>
  <c r="W206" i="7"/>
  <c r="Q207" i="7"/>
  <c r="U209" i="7"/>
  <c r="V209" i="7" s="1"/>
  <c r="U210" i="7"/>
  <c r="V210" i="7" s="1"/>
  <c r="U211" i="7"/>
  <c r="V211" i="7" s="1"/>
  <c r="U212" i="7"/>
  <c r="V212" i="7" s="1"/>
  <c r="U213" i="7"/>
  <c r="V213" i="7" s="1"/>
  <c r="U214" i="7"/>
  <c r="V214" i="7" s="1"/>
  <c r="U215" i="7"/>
  <c r="V215" i="7" s="1"/>
  <c r="U216" i="7"/>
  <c r="V216" i="7" s="1"/>
  <c r="R217" i="7"/>
  <c r="S217" i="7"/>
  <c r="T217" i="7"/>
  <c r="W217" i="7"/>
  <c r="Q218" i="7"/>
  <c r="U220" i="7"/>
  <c r="V220" i="7" s="1"/>
  <c r="U221" i="7"/>
  <c r="V221" i="7" s="1"/>
  <c r="U222" i="7"/>
  <c r="U223" i="7"/>
  <c r="V223" i="7" s="1"/>
  <c r="U224" i="7"/>
  <c r="V224" i="7" s="1"/>
  <c r="U225" i="7"/>
  <c r="V225" i="7" s="1"/>
  <c r="U226" i="7"/>
  <c r="U227" i="7"/>
  <c r="V227" i="7" s="1"/>
  <c r="R228" i="7"/>
  <c r="S228" i="7"/>
  <c r="T228" i="7"/>
  <c r="W228" i="7"/>
  <c r="Q229" i="7"/>
  <c r="U231" i="7"/>
  <c r="V231" i="7" s="1"/>
  <c r="U232" i="7"/>
  <c r="V232" i="7" s="1"/>
  <c r="U233" i="7"/>
  <c r="V233" i="7" s="1"/>
  <c r="U234" i="7"/>
  <c r="V234" i="7" s="1"/>
  <c r="U235" i="7"/>
  <c r="V235" i="7" s="1"/>
  <c r="U236" i="7"/>
  <c r="V236" i="7" s="1"/>
  <c r="U237" i="7"/>
  <c r="V237" i="7" s="1"/>
  <c r="U238" i="7"/>
  <c r="V238" i="7" s="1"/>
  <c r="R239" i="7"/>
  <c r="S239" i="7"/>
  <c r="T239" i="7"/>
  <c r="W239" i="7"/>
  <c r="Q240" i="7"/>
  <c r="U242" i="7"/>
  <c r="V242" i="7" s="1"/>
  <c r="U243" i="7"/>
  <c r="V243" i="7" s="1"/>
  <c r="U244" i="7"/>
  <c r="V244" i="7" s="1"/>
  <c r="U245" i="7"/>
  <c r="V245" i="7" s="1"/>
  <c r="U246" i="7"/>
  <c r="V246" i="7" s="1"/>
  <c r="U247" i="7"/>
  <c r="V247" i="7" s="1"/>
  <c r="U248" i="7"/>
  <c r="V248" i="7" s="1"/>
  <c r="U249" i="7"/>
  <c r="V249" i="7"/>
  <c r="R250" i="7"/>
  <c r="S250" i="7"/>
  <c r="T250" i="7"/>
  <c r="W250" i="7"/>
  <c r="Q251" i="7"/>
  <c r="U253" i="7"/>
  <c r="V253" i="7" s="1"/>
  <c r="U254" i="7"/>
  <c r="V254" i="7" s="1"/>
  <c r="U255" i="7"/>
  <c r="V255" i="7" s="1"/>
  <c r="U256" i="7"/>
  <c r="V256" i="7" s="1"/>
  <c r="U257" i="7"/>
  <c r="V257" i="7" s="1"/>
  <c r="U258" i="7"/>
  <c r="V258" i="7" s="1"/>
  <c r="U259" i="7"/>
  <c r="V259" i="7" s="1"/>
  <c r="U260" i="7"/>
  <c r="V260" i="7" s="1"/>
  <c r="R261" i="7"/>
  <c r="S261" i="7"/>
  <c r="T261" i="7"/>
  <c r="W261" i="7"/>
  <c r="Q262" i="7"/>
  <c r="U264" i="7"/>
  <c r="V264" i="7" s="1"/>
  <c r="U265" i="7"/>
  <c r="V265" i="7" s="1"/>
  <c r="U266" i="7"/>
  <c r="V266" i="7" s="1"/>
  <c r="U267" i="7"/>
  <c r="V267" i="7" s="1"/>
  <c r="U268" i="7"/>
  <c r="U269" i="7"/>
  <c r="V269" i="7" s="1"/>
  <c r="U270" i="7"/>
  <c r="V270" i="7" s="1"/>
  <c r="U271" i="7"/>
  <c r="V271" i="7" s="1"/>
  <c r="R272" i="7"/>
  <c r="S272" i="7"/>
  <c r="T272" i="7"/>
  <c r="W272" i="7"/>
  <c r="Q273" i="7"/>
  <c r="U275" i="7"/>
  <c r="V275" i="7" s="1"/>
  <c r="U276" i="7"/>
  <c r="V276" i="7" s="1"/>
  <c r="U277" i="7"/>
  <c r="V277" i="7" s="1"/>
  <c r="U278" i="7"/>
  <c r="U279" i="7"/>
  <c r="V279" i="7" s="1"/>
  <c r="U280" i="7"/>
  <c r="V280" i="7" s="1"/>
  <c r="U281" i="7"/>
  <c r="V281" i="7" s="1"/>
  <c r="U282" i="7"/>
  <c r="V282" i="7" s="1"/>
  <c r="R283" i="7"/>
  <c r="S283" i="7"/>
  <c r="T283" i="7"/>
  <c r="W283" i="7"/>
  <c r="Q284" i="7"/>
  <c r="U286" i="7"/>
  <c r="V286" i="7" s="1"/>
  <c r="U287" i="7"/>
  <c r="U288" i="7"/>
  <c r="V288" i="7" s="1"/>
  <c r="U289" i="7"/>
  <c r="V289" i="7" s="1"/>
  <c r="U290" i="7"/>
  <c r="V290" i="7" s="1"/>
  <c r="U291" i="7"/>
  <c r="V291" i="7" s="1"/>
  <c r="U292" i="7"/>
  <c r="V292" i="7" s="1"/>
  <c r="U293" i="7"/>
  <c r="V293" i="7" s="1"/>
  <c r="R294" i="7"/>
  <c r="S294" i="7"/>
  <c r="T294" i="7"/>
  <c r="W294" i="7"/>
  <c r="R297" i="7"/>
  <c r="S297" i="7"/>
  <c r="T297" i="7"/>
  <c r="W297" i="7"/>
  <c r="R298" i="7"/>
  <c r="S298" i="7"/>
  <c r="T298" i="7"/>
  <c r="W298" i="7"/>
  <c r="R299" i="7"/>
  <c r="S299" i="7"/>
  <c r="T299" i="7"/>
  <c r="W299" i="7"/>
  <c r="R300" i="7"/>
  <c r="S300" i="7"/>
  <c r="T300" i="7"/>
  <c r="W300" i="7"/>
  <c r="R301" i="7"/>
  <c r="S301" i="7"/>
  <c r="T301" i="7"/>
  <c r="W301" i="7"/>
  <c r="R302" i="7"/>
  <c r="S302" i="7"/>
  <c r="T302" i="7"/>
  <c r="W302" i="7"/>
  <c r="R303" i="7"/>
  <c r="S303" i="7"/>
  <c r="T303" i="7"/>
  <c r="W303" i="7"/>
  <c r="R304" i="7"/>
  <c r="S304" i="7"/>
  <c r="T304" i="7"/>
  <c r="W304" i="7"/>
  <c r="E22" i="7"/>
  <c r="F22" i="7" s="1"/>
  <c r="M22" i="7"/>
  <c r="N22" i="7" s="1"/>
  <c r="E23" i="7"/>
  <c r="F23" i="7" s="1"/>
  <c r="M23" i="7"/>
  <c r="E24" i="7"/>
  <c r="F24" i="7" s="1"/>
  <c r="M24" i="7"/>
  <c r="N24" i="7" s="1"/>
  <c r="E25" i="7"/>
  <c r="F25" i="7" s="1"/>
  <c r="M25" i="7"/>
  <c r="N25" i="7" s="1"/>
  <c r="E26" i="7"/>
  <c r="F26" i="7" s="1"/>
  <c r="M26" i="7"/>
  <c r="N26" i="7" s="1"/>
  <c r="E27" i="7"/>
  <c r="F27" i="7" s="1"/>
  <c r="M27" i="7"/>
  <c r="N27" i="7" s="1"/>
  <c r="E28" i="7"/>
  <c r="F28" i="7" s="1"/>
  <c r="M28" i="7"/>
  <c r="N28" i="7" s="1"/>
  <c r="E29" i="7"/>
  <c r="F29" i="7" s="1"/>
  <c r="M29" i="7"/>
  <c r="N29" i="7" s="1"/>
  <c r="B30" i="7"/>
  <c r="C30" i="7"/>
  <c r="D30" i="7"/>
  <c r="G30" i="7"/>
  <c r="J30" i="7"/>
  <c r="K30" i="7"/>
  <c r="L30" i="7"/>
  <c r="O30" i="7"/>
  <c r="A31" i="7"/>
  <c r="I31" i="7"/>
  <c r="E33" i="7"/>
  <c r="M33" i="7"/>
  <c r="N33" i="7" s="1"/>
  <c r="E34" i="7"/>
  <c r="F34" i="7" s="1"/>
  <c r="M34" i="7"/>
  <c r="N34" i="7" s="1"/>
  <c r="E35" i="7"/>
  <c r="F35" i="7" s="1"/>
  <c r="M35" i="7"/>
  <c r="N35" i="7" s="1"/>
  <c r="E36" i="7"/>
  <c r="F36" i="7" s="1"/>
  <c r="M36" i="7"/>
  <c r="N36" i="7" s="1"/>
  <c r="E37" i="7"/>
  <c r="F37" i="7" s="1"/>
  <c r="M37" i="7"/>
  <c r="N37" i="7" s="1"/>
  <c r="E38" i="7"/>
  <c r="F38" i="7" s="1"/>
  <c r="M38" i="7"/>
  <c r="N38" i="7" s="1"/>
  <c r="E39" i="7"/>
  <c r="F39" i="7" s="1"/>
  <c r="M39" i="7"/>
  <c r="N39" i="7" s="1"/>
  <c r="E40" i="7"/>
  <c r="F40" i="7" s="1"/>
  <c r="M40" i="7"/>
  <c r="N40" i="7" s="1"/>
  <c r="B41" i="7"/>
  <c r="C41" i="7"/>
  <c r="D41" i="7"/>
  <c r="G41" i="7"/>
  <c r="J41" i="7"/>
  <c r="K41" i="7"/>
  <c r="L41" i="7"/>
  <c r="O41" i="7"/>
  <c r="A42" i="7"/>
  <c r="I42" i="7"/>
  <c r="E44" i="7"/>
  <c r="F44" i="7" s="1"/>
  <c r="M44" i="7"/>
  <c r="N44" i="7" s="1"/>
  <c r="E45" i="7"/>
  <c r="F45" i="7" s="1"/>
  <c r="M45" i="7"/>
  <c r="N45" i="7" s="1"/>
  <c r="E46" i="7"/>
  <c r="F46" i="7" s="1"/>
  <c r="M46" i="7"/>
  <c r="N46" i="7" s="1"/>
  <c r="E47" i="7"/>
  <c r="F47" i="7" s="1"/>
  <c r="M47" i="7"/>
  <c r="N47" i="7" s="1"/>
  <c r="E48" i="7"/>
  <c r="F48" i="7" s="1"/>
  <c r="M48" i="7"/>
  <c r="N48" i="7" s="1"/>
  <c r="E49" i="7"/>
  <c r="F49" i="7" s="1"/>
  <c r="M49" i="7"/>
  <c r="N49" i="7" s="1"/>
  <c r="E50" i="7"/>
  <c r="F50" i="7" s="1"/>
  <c r="M50" i="7"/>
  <c r="N50" i="7" s="1"/>
  <c r="E51" i="7"/>
  <c r="F51" i="7" s="1"/>
  <c r="M51" i="7"/>
  <c r="N51" i="7" s="1"/>
  <c r="B52" i="7"/>
  <c r="C52" i="7"/>
  <c r="D52" i="7"/>
  <c r="G52" i="7"/>
  <c r="J52" i="7"/>
  <c r="K52" i="7"/>
  <c r="L52" i="7"/>
  <c r="O52" i="7"/>
  <c r="A53" i="7"/>
  <c r="I53" i="7"/>
  <c r="E55" i="7"/>
  <c r="F55" i="7" s="1"/>
  <c r="M55" i="7"/>
  <c r="N55" i="7" s="1"/>
  <c r="E56" i="7"/>
  <c r="F56" i="7" s="1"/>
  <c r="M56" i="7"/>
  <c r="N56" i="7" s="1"/>
  <c r="E57" i="7"/>
  <c r="F57" i="7" s="1"/>
  <c r="M57" i="7"/>
  <c r="N57" i="7" s="1"/>
  <c r="E58" i="7"/>
  <c r="F58" i="7" s="1"/>
  <c r="M58" i="7"/>
  <c r="N58" i="7" s="1"/>
  <c r="E59" i="7"/>
  <c r="F59" i="7" s="1"/>
  <c r="M59" i="7"/>
  <c r="N59" i="7" s="1"/>
  <c r="E60" i="7"/>
  <c r="F60" i="7" s="1"/>
  <c r="M60" i="7"/>
  <c r="N60" i="7" s="1"/>
  <c r="E61" i="7"/>
  <c r="F61" i="7" s="1"/>
  <c r="M61" i="7"/>
  <c r="N61" i="7" s="1"/>
  <c r="E62" i="7"/>
  <c r="F62" i="7" s="1"/>
  <c r="M62" i="7"/>
  <c r="N62" i="7" s="1"/>
  <c r="B63" i="7"/>
  <c r="C63" i="7"/>
  <c r="D63" i="7"/>
  <c r="G63" i="7"/>
  <c r="J63" i="7"/>
  <c r="K63" i="7"/>
  <c r="L63" i="7"/>
  <c r="O63" i="7"/>
  <c r="A64" i="7"/>
  <c r="I64" i="7"/>
  <c r="E66" i="7"/>
  <c r="F66" i="7" s="1"/>
  <c r="M66" i="7"/>
  <c r="N66" i="7" s="1"/>
  <c r="E67" i="7"/>
  <c r="F67" i="7" s="1"/>
  <c r="M67" i="7"/>
  <c r="E68" i="7"/>
  <c r="F68" i="7" s="1"/>
  <c r="M68" i="7"/>
  <c r="N68" i="7" s="1"/>
  <c r="E69" i="7"/>
  <c r="F69" i="7" s="1"/>
  <c r="M69" i="7"/>
  <c r="N69" i="7" s="1"/>
  <c r="E70" i="7"/>
  <c r="F70" i="7" s="1"/>
  <c r="M70" i="7"/>
  <c r="N70" i="7" s="1"/>
  <c r="E71" i="7"/>
  <c r="F71" i="7" s="1"/>
  <c r="M71" i="7"/>
  <c r="N71" i="7" s="1"/>
  <c r="E72" i="7"/>
  <c r="F72" i="7" s="1"/>
  <c r="M72" i="7"/>
  <c r="N72" i="7" s="1"/>
  <c r="E73" i="7"/>
  <c r="F73" i="7" s="1"/>
  <c r="M73" i="7"/>
  <c r="N73" i="7" s="1"/>
  <c r="B74" i="7"/>
  <c r="C74" i="7"/>
  <c r="D74" i="7"/>
  <c r="G74" i="7"/>
  <c r="J74" i="7"/>
  <c r="K74" i="7"/>
  <c r="L74" i="7"/>
  <c r="O74" i="7"/>
  <c r="A75" i="7"/>
  <c r="I75" i="7"/>
  <c r="E77" i="7"/>
  <c r="M77" i="7"/>
  <c r="N77" i="7" s="1"/>
  <c r="E78" i="7"/>
  <c r="F78" i="7" s="1"/>
  <c r="M78" i="7"/>
  <c r="N78" i="7" s="1"/>
  <c r="E79" i="7"/>
  <c r="F79" i="7" s="1"/>
  <c r="M79" i="7"/>
  <c r="N79" i="7" s="1"/>
  <c r="E80" i="7"/>
  <c r="F80" i="7" s="1"/>
  <c r="M80" i="7"/>
  <c r="N80" i="7" s="1"/>
  <c r="E81" i="7"/>
  <c r="F81" i="7" s="1"/>
  <c r="M81" i="7"/>
  <c r="N81" i="7" s="1"/>
  <c r="E82" i="7"/>
  <c r="F82" i="7" s="1"/>
  <c r="M82" i="7"/>
  <c r="N82" i="7" s="1"/>
  <c r="E83" i="7"/>
  <c r="F83" i="7" s="1"/>
  <c r="M83" i="7"/>
  <c r="N83" i="7" s="1"/>
  <c r="E84" i="7"/>
  <c r="F84" i="7" s="1"/>
  <c r="M84" i="7"/>
  <c r="N84" i="7" s="1"/>
  <c r="B85" i="7"/>
  <c r="C85" i="7"/>
  <c r="D85" i="7"/>
  <c r="G85" i="7"/>
  <c r="J85" i="7"/>
  <c r="K85" i="7"/>
  <c r="L85" i="7"/>
  <c r="O85" i="7"/>
  <c r="A86" i="7"/>
  <c r="I86" i="7"/>
  <c r="E88" i="7"/>
  <c r="F88" i="7" s="1"/>
  <c r="M88" i="7"/>
  <c r="N88" i="7" s="1"/>
  <c r="E89" i="7"/>
  <c r="F89" i="7" s="1"/>
  <c r="M89" i="7"/>
  <c r="N89" i="7" s="1"/>
  <c r="E90" i="7"/>
  <c r="F90" i="7" s="1"/>
  <c r="M90" i="7"/>
  <c r="N90" i="7" s="1"/>
  <c r="E91" i="7"/>
  <c r="F91" i="7" s="1"/>
  <c r="M91" i="7"/>
  <c r="N91" i="7" s="1"/>
  <c r="E92" i="7"/>
  <c r="F92" i="7" s="1"/>
  <c r="M92" i="7"/>
  <c r="N92" i="7" s="1"/>
  <c r="E93" i="7"/>
  <c r="F93" i="7" s="1"/>
  <c r="M93" i="7"/>
  <c r="N93" i="7" s="1"/>
  <c r="E94" i="7"/>
  <c r="F94" i="7" s="1"/>
  <c r="M94" i="7"/>
  <c r="N94" i="7" s="1"/>
  <c r="E95" i="7"/>
  <c r="F95" i="7" s="1"/>
  <c r="M95" i="7"/>
  <c r="N95" i="7" s="1"/>
  <c r="B96" i="7"/>
  <c r="C96" i="7"/>
  <c r="D96" i="7"/>
  <c r="G96" i="7"/>
  <c r="J96" i="7"/>
  <c r="K96" i="7"/>
  <c r="L96" i="7"/>
  <c r="O96" i="7"/>
  <c r="A97" i="7"/>
  <c r="I97" i="7"/>
  <c r="E99" i="7"/>
  <c r="F99" i="7" s="1"/>
  <c r="M99" i="7"/>
  <c r="N99" i="7" s="1"/>
  <c r="E100" i="7"/>
  <c r="F100" i="7" s="1"/>
  <c r="M100" i="7"/>
  <c r="N100" i="7" s="1"/>
  <c r="E101" i="7"/>
  <c r="F101" i="7" s="1"/>
  <c r="M101" i="7"/>
  <c r="N101" i="7" s="1"/>
  <c r="E102" i="7"/>
  <c r="F102" i="7" s="1"/>
  <c r="M102" i="7"/>
  <c r="N102" i="7" s="1"/>
  <c r="E103" i="7"/>
  <c r="F103" i="7"/>
  <c r="M103" i="7"/>
  <c r="N103" i="7" s="1"/>
  <c r="E104" i="7"/>
  <c r="F104" i="7" s="1"/>
  <c r="M104" i="7"/>
  <c r="N104" i="7" s="1"/>
  <c r="E105" i="7"/>
  <c r="F105" i="7" s="1"/>
  <c r="M105" i="7"/>
  <c r="N105" i="7" s="1"/>
  <c r="E106" i="7"/>
  <c r="F106" i="7" s="1"/>
  <c r="M106" i="7"/>
  <c r="N106" i="7" s="1"/>
  <c r="B107" i="7"/>
  <c r="C107" i="7"/>
  <c r="D107" i="7"/>
  <c r="G107" i="7"/>
  <c r="J107" i="7"/>
  <c r="K107" i="7"/>
  <c r="L107" i="7"/>
  <c r="O107" i="7"/>
  <c r="A108" i="7"/>
  <c r="I108" i="7"/>
  <c r="E110" i="7"/>
  <c r="F110" i="7" s="1"/>
  <c r="M110" i="7"/>
  <c r="N110" i="7" s="1"/>
  <c r="E111" i="7"/>
  <c r="F111" i="7"/>
  <c r="M111" i="7"/>
  <c r="E112" i="7"/>
  <c r="F112" i="7" s="1"/>
  <c r="M112" i="7"/>
  <c r="N112" i="7" s="1"/>
  <c r="E113" i="7"/>
  <c r="F113" i="7" s="1"/>
  <c r="M113" i="7"/>
  <c r="N113" i="7" s="1"/>
  <c r="E114" i="7"/>
  <c r="F114" i="7" s="1"/>
  <c r="M114" i="7"/>
  <c r="N114" i="7" s="1"/>
  <c r="E115" i="7"/>
  <c r="F115" i="7" s="1"/>
  <c r="M115" i="7"/>
  <c r="N115" i="7" s="1"/>
  <c r="E116" i="7"/>
  <c r="F116" i="7" s="1"/>
  <c r="M116" i="7"/>
  <c r="N116" i="7"/>
  <c r="E117" i="7"/>
  <c r="F117" i="7" s="1"/>
  <c r="M117" i="7"/>
  <c r="N117" i="7" s="1"/>
  <c r="B118" i="7"/>
  <c r="C118" i="7"/>
  <c r="D118" i="7"/>
  <c r="G118" i="7"/>
  <c r="J118" i="7"/>
  <c r="K118" i="7"/>
  <c r="L118" i="7"/>
  <c r="O118" i="7"/>
  <c r="A119" i="7"/>
  <c r="I119" i="7"/>
  <c r="E121" i="7"/>
  <c r="M121" i="7"/>
  <c r="N121" i="7" s="1"/>
  <c r="E122" i="7"/>
  <c r="F122" i="7" s="1"/>
  <c r="M122" i="7"/>
  <c r="N122" i="7" s="1"/>
  <c r="E123" i="7"/>
  <c r="F123" i="7" s="1"/>
  <c r="M123" i="7"/>
  <c r="N123" i="7" s="1"/>
  <c r="E124" i="7"/>
  <c r="F124" i="7" s="1"/>
  <c r="M124" i="7"/>
  <c r="N124" i="7" s="1"/>
  <c r="E125" i="7"/>
  <c r="F125" i="7" s="1"/>
  <c r="M125" i="7"/>
  <c r="N125" i="7" s="1"/>
  <c r="E126" i="7"/>
  <c r="F126" i="7"/>
  <c r="M126" i="7"/>
  <c r="N126" i="7" s="1"/>
  <c r="E127" i="7"/>
  <c r="F127" i="7" s="1"/>
  <c r="M127" i="7"/>
  <c r="N127" i="7"/>
  <c r="E128" i="7"/>
  <c r="F128" i="7" s="1"/>
  <c r="M128" i="7"/>
  <c r="N128" i="7" s="1"/>
  <c r="B129" i="7"/>
  <c r="C129" i="7"/>
  <c r="D129" i="7"/>
  <c r="G129" i="7"/>
  <c r="J129" i="7"/>
  <c r="K129" i="7"/>
  <c r="L129" i="7"/>
  <c r="O129" i="7"/>
  <c r="A130" i="7"/>
  <c r="I130" i="7"/>
  <c r="E132" i="7"/>
  <c r="F132" i="7" s="1"/>
  <c r="M132" i="7"/>
  <c r="N132" i="7" s="1"/>
  <c r="E133" i="7"/>
  <c r="F133" i="7" s="1"/>
  <c r="M133" i="7"/>
  <c r="N133" i="7" s="1"/>
  <c r="E134" i="7"/>
  <c r="F134" i="7" s="1"/>
  <c r="M134" i="7"/>
  <c r="N134" i="7" s="1"/>
  <c r="E135" i="7"/>
  <c r="F135" i="7" s="1"/>
  <c r="M135" i="7"/>
  <c r="N135" i="7" s="1"/>
  <c r="E136" i="7"/>
  <c r="F136" i="7" s="1"/>
  <c r="M136" i="7"/>
  <c r="N136" i="7" s="1"/>
  <c r="E137" i="7"/>
  <c r="F137" i="7" s="1"/>
  <c r="M137" i="7"/>
  <c r="N137" i="7" s="1"/>
  <c r="E138" i="7"/>
  <c r="F138" i="7" s="1"/>
  <c r="M138" i="7"/>
  <c r="N138" i="7" s="1"/>
  <c r="E139" i="7"/>
  <c r="F139" i="7" s="1"/>
  <c r="M139" i="7"/>
  <c r="N139" i="7" s="1"/>
  <c r="B140" i="7"/>
  <c r="C140" i="7"/>
  <c r="D140" i="7"/>
  <c r="G140" i="7"/>
  <c r="J140" i="7"/>
  <c r="K140" i="7"/>
  <c r="L140" i="7"/>
  <c r="O140" i="7"/>
  <c r="A141" i="7"/>
  <c r="I141" i="7"/>
  <c r="E143" i="7"/>
  <c r="F143" i="7" s="1"/>
  <c r="M143" i="7"/>
  <c r="N143" i="7" s="1"/>
  <c r="E144" i="7"/>
  <c r="F144" i="7" s="1"/>
  <c r="M144" i="7"/>
  <c r="N144" i="7" s="1"/>
  <c r="E145" i="7"/>
  <c r="F145" i="7" s="1"/>
  <c r="M145" i="7"/>
  <c r="N145" i="7" s="1"/>
  <c r="E146" i="7"/>
  <c r="F146" i="7" s="1"/>
  <c r="M146" i="7"/>
  <c r="N146" i="7" s="1"/>
  <c r="E147" i="7"/>
  <c r="F147" i="7" s="1"/>
  <c r="M147" i="7"/>
  <c r="N147" i="7" s="1"/>
  <c r="E148" i="7"/>
  <c r="F148" i="7" s="1"/>
  <c r="M148" i="7"/>
  <c r="N148" i="7" s="1"/>
  <c r="E149" i="7"/>
  <c r="F149" i="7" s="1"/>
  <c r="M149" i="7"/>
  <c r="N149" i="7" s="1"/>
  <c r="E150" i="7"/>
  <c r="F150" i="7" s="1"/>
  <c r="M150" i="7"/>
  <c r="N150" i="7" s="1"/>
  <c r="B151" i="7"/>
  <c r="C151" i="7"/>
  <c r="D151" i="7"/>
  <c r="G151" i="7"/>
  <c r="J151" i="7"/>
  <c r="K151" i="7"/>
  <c r="L151" i="7"/>
  <c r="O151" i="7"/>
  <c r="A152" i="7"/>
  <c r="I152" i="7"/>
  <c r="E154" i="7"/>
  <c r="F154" i="7" s="1"/>
  <c r="M154" i="7"/>
  <c r="N154" i="7" s="1"/>
  <c r="E155" i="7"/>
  <c r="F155" i="7" s="1"/>
  <c r="M155" i="7"/>
  <c r="E156" i="7"/>
  <c r="F156" i="7" s="1"/>
  <c r="M156" i="7"/>
  <c r="N156" i="7" s="1"/>
  <c r="E157" i="7"/>
  <c r="F157" i="7" s="1"/>
  <c r="M157" i="7"/>
  <c r="N157" i="7" s="1"/>
  <c r="E158" i="7"/>
  <c r="F158" i="7" s="1"/>
  <c r="M158" i="7"/>
  <c r="N158" i="7" s="1"/>
  <c r="E159" i="7"/>
  <c r="F159" i="7" s="1"/>
  <c r="M159" i="7"/>
  <c r="N159" i="7" s="1"/>
  <c r="E160" i="7"/>
  <c r="F160" i="7" s="1"/>
  <c r="M160" i="7"/>
  <c r="N160" i="7" s="1"/>
  <c r="E161" i="7"/>
  <c r="F161" i="7" s="1"/>
  <c r="M161" i="7"/>
  <c r="N161" i="7" s="1"/>
  <c r="B162" i="7"/>
  <c r="C162" i="7"/>
  <c r="D162" i="7"/>
  <c r="G162" i="7"/>
  <c r="J162" i="7"/>
  <c r="K162" i="7"/>
  <c r="L162" i="7"/>
  <c r="O162" i="7"/>
  <c r="A163" i="7"/>
  <c r="I163" i="7"/>
  <c r="E165" i="7"/>
  <c r="M165" i="7"/>
  <c r="N165" i="7" s="1"/>
  <c r="E166" i="7"/>
  <c r="F166" i="7" s="1"/>
  <c r="M166" i="7"/>
  <c r="N166" i="7" s="1"/>
  <c r="E167" i="7"/>
  <c r="F167" i="7" s="1"/>
  <c r="M167" i="7"/>
  <c r="N167" i="7" s="1"/>
  <c r="E168" i="7"/>
  <c r="F168" i="7" s="1"/>
  <c r="M168" i="7"/>
  <c r="E169" i="7"/>
  <c r="F169" i="7" s="1"/>
  <c r="M169" i="7"/>
  <c r="N169" i="7" s="1"/>
  <c r="E170" i="7"/>
  <c r="F170" i="7" s="1"/>
  <c r="M170" i="7"/>
  <c r="N170" i="7" s="1"/>
  <c r="E171" i="7"/>
  <c r="F171" i="7" s="1"/>
  <c r="M171" i="7"/>
  <c r="N171" i="7" s="1"/>
  <c r="E172" i="7"/>
  <c r="F172" i="7" s="1"/>
  <c r="M172" i="7"/>
  <c r="N172" i="7" s="1"/>
  <c r="B173" i="7"/>
  <c r="C173" i="7"/>
  <c r="D173" i="7"/>
  <c r="G173" i="7"/>
  <c r="J173" i="7"/>
  <c r="K173" i="7"/>
  <c r="L173" i="7"/>
  <c r="O173" i="7"/>
  <c r="A174" i="7"/>
  <c r="I174" i="7"/>
  <c r="E176" i="7"/>
  <c r="F176" i="7" s="1"/>
  <c r="M176" i="7"/>
  <c r="N176" i="7" s="1"/>
  <c r="E177" i="7"/>
  <c r="F177" i="7" s="1"/>
  <c r="M177" i="7"/>
  <c r="N177" i="7" s="1"/>
  <c r="E178" i="7"/>
  <c r="F178" i="7" s="1"/>
  <c r="M178" i="7"/>
  <c r="N178" i="7" s="1"/>
  <c r="E179" i="7"/>
  <c r="F179" i="7" s="1"/>
  <c r="M179" i="7"/>
  <c r="N179" i="7" s="1"/>
  <c r="E180" i="7"/>
  <c r="F180" i="7" s="1"/>
  <c r="M180" i="7"/>
  <c r="N180" i="7" s="1"/>
  <c r="E181" i="7"/>
  <c r="F181" i="7" s="1"/>
  <c r="M181" i="7"/>
  <c r="N181" i="7" s="1"/>
  <c r="E182" i="7"/>
  <c r="F182" i="7" s="1"/>
  <c r="M182" i="7"/>
  <c r="N182" i="7" s="1"/>
  <c r="E183" i="7"/>
  <c r="F183" i="7" s="1"/>
  <c r="M183" i="7"/>
  <c r="N183" i="7" s="1"/>
  <c r="B184" i="7"/>
  <c r="C184" i="7"/>
  <c r="D184" i="7"/>
  <c r="G184" i="7"/>
  <c r="J184" i="7"/>
  <c r="K184" i="7"/>
  <c r="L184" i="7"/>
  <c r="O184" i="7"/>
  <c r="A185" i="7"/>
  <c r="I185" i="7"/>
  <c r="E187" i="7"/>
  <c r="F187" i="7" s="1"/>
  <c r="M187" i="7"/>
  <c r="N187" i="7" s="1"/>
  <c r="E188" i="7"/>
  <c r="F188" i="7" s="1"/>
  <c r="M188" i="7"/>
  <c r="N188" i="7" s="1"/>
  <c r="E189" i="7"/>
  <c r="F189" i="7" s="1"/>
  <c r="M189" i="7"/>
  <c r="N189" i="7" s="1"/>
  <c r="E190" i="7"/>
  <c r="F190" i="7" s="1"/>
  <c r="M190" i="7"/>
  <c r="N190" i="7" s="1"/>
  <c r="E191" i="7"/>
  <c r="F191" i="7" s="1"/>
  <c r="M191" i="7"/>
  <c r="N191" i="7" s="1"/>
  <c r="E192" i="7"/>
  <c r="F192" i="7" s="1"/>
  <c r="M192" i="7"/>
  <c r="N192" i="7" s="1"/>
  <c r="E193" i="7"/>
  <c r="F193" i="7" s="1"/>
  <c r="M193" i="7"/>
  <c r="N193" i="7" s="1"/>
  <c r="E194" i="7"/>
  <c r="F194" i="7" s="1"/>
  <c r="M194" i="7"/>
  <c r="N194" i="7" s="1"/>
  <c r="B195" i="7"/>
  <c r="C195" i="7"/>
  <c r="D195" i="7"/>
  <c r="G195" i="7"/>
  <c r="J195" i="7"/>
  <c r="K195" i="7"/>
  <c r="L195" i="7"/>
  <c r="O195" i="7"/>
  <c r="A196" i="7"/>
  <c r="I196" i="7"/>
  <c r="E198" i="7"/>
  <c r="F198" i="7" s="1"/>
  <c r="M198" i="7"/>
  <c r="N198" i="7" s="1"/>
  <c r="E199" i="7"/>
  <c r="F199" i="7" s="1"/>
  <c r="M199" i="7"/>
  <c r="E200" i="7"/>
  <c r="F200" i="7"/>
  <c r="M200" i="7"/>
  <c r="N200" i="7" s="1"/>
  <c r="E201" i="7"/>
  <c r="F201" i="7" s="1"/>
  <c r="M201" i="7"/>
  <c r="N201" i="7" s="1"/>
  <c r="E202" i="7"/>
  <c r="F202" i="7" s="1"/>
  <c r="M202" i="7"/>
  <c r="N202" i="7" s="1"/>
  <c r="E203" i="7"/>
  <c r="F203" i="7" s="1"/>
  <c r="M203" i="7"/>
  <c r="N203" i="7" s="1"/>
  <c r="E204" i="7"/>
  <c r="F204" i="7" s="1"/>
  <c r="M204" i="7"/>
  <c r="N204" i="7" s="1"/>
  <c r="E205" i="7"/>
  <c r="F205" i="7" s="1"/>
  <c r="M205" i="7"/>
  <c r="N205" i="7" s="1"/>
  <c r="B206" i="7"/>
  <c r="C206" i="7"/>
  <c r="D206" i="7"/>
  <c r="G206" i="7"/>
  <c r="J206" i="7"/>
  <c r="K206" i="7"/>
  <c r="L206" i="7"/>
  <c r="O206" i="7"/>
  <c r="A207" i="7"/>
  <c r="I207" i="7"/>
  <c r="E209" i="7"/>
  <c r="M209" i="7"/>
  <c r="N209" i="7" s="1"/>
  <c r="E210" i="7"/>
  <c r="F210" i="7" s="1"/>
  <c r="M210" i="7"/>
  <c r="N210" i="7" s="1"/>
  <c r="E211" i="7"/>
  <c r="F211" i="7" s="1"/>
  <c r="M211" i="7"/>
  <c r="N211" i="7" s="1"/>
  <c r="E212" i="7"/>
  <c r="F212" i="7" s="1"/>
  <c r="M212" i="7"/>
  <c r="N212" i="7" s="1"/>
  <c r="E213" i="7"/>
  <c r="F213" i="7" s="1"/>
  <c r="M213" i="7"/>
  <c r="N213" i="7" s="1"/>
  <c r="E214" i="7"/>
  <c r="F214" i="7" s="1"/>
  <c r="M214" i="7"/>
  <c r="N214" i="7"/>
  <c r="E215" i="7"/>
  <c r="F215" i="7" s="1"/>
  <c r="M215" i="7"/>
  <c r="N215" i="7" s="1"/>
  <c r="E216" i="7"/>
  <c r="F216" i="7" s="1"/>
  <c r="M216" i="7"/>
  <c r="N216" i="7" s="1"/>
  <c r="B217" i="7"/>
  <c r="C217" i="7"/>
  <c r="D217" i="7"/>
  <c r="G217" i="7"/>
  <c r="J217" i="7"/>
  <c r="K217" i="7"/>
  <c r="L217" i="7"/>
  <c r="O217" i="7"/>
  <c r="A218" i="7"/>
  <c r="I218" i="7"/>
  <c r="E220" i="7"/>
  <c r="F220" i="7" s="1"/>
  <c r="M220" i="7"/>
  <c r="N220" i="7" s="1"/>
  <c r="E221" i="7"/>
  <c r="F221" i="7" s="1"/>
  <c r="M221" i="7"/>
  <c r="N221" i="7" s="1"/>
  <c r="E222" i="7"/>
  <c r="F222" i="7" s="1"/>
  <c r="M222" i="7"/>
  <c r="N222" i="7" s="1"/>
  <c r="E223" i="7"/>
  <c r="F223" i="7"/>
  <c r="M223" i="7"/>
  <c r="N223" i="7" s="1"/>
  <c r="E224" i="7"/>
  <c r="F224" i="7" s="1"/>
  <c r="M224" i="7"/>
  <c r="N224" i="7" s="1"/>
  <c r="E225" i="7"/>
  <c r="F225" i="7" s="1"/>
  <c r="M225" i="7"/>
  <c r="N225" i="7" s="1"/>
  <c r="E226" i="7"/>
  <c r="F226" i="7" s="1"/>
  <c r="M226" i="7"/>
  <c r="N226" i="7" s="1"/>
  <c r="E227" i="7"/>
  <c r="F227" i="7" s="1"/>
  <c r="M227" i="7"/>
  <c r="N227" i="7" s="1"/>
  <c r="B228" i="7"/>
  <c r="C228" i="7"/>
  <c r="D228" i="7"/>
  <c r="G228" i="7"/>
  <c r="J228" i="7"/>
  <c r="K228" i="7"/>
  <c r="L228" i="7"/>
  <c r="O228" i="7"/>
  <c r="A229" i="7"/>
  <c r="I229" i="7"/>
  <c r="E231" i="7"/>
  <c r="F231" i="7" s="1"/>
  <c r="M231" i="7"/>
  <c r="N231" i="7" s="1"/>
  <c r="E232" i="7"/>
  <c r="F232" i="7" s="1"/>
  <c r="M232" i="7"/>
  <c r="N232" i="7" s="1"/>
  <c r="E233" i="7"/>
  <c r="F233" i="7" s="1"/>
  <c r="M233" i="7"/>
  <c r="N233" i="7" s="1"/>
  <c r="E234" i="7"/>
  <c r="F234" i="7" s="1"/>
  <c r="M234" i="7"/>
  <c r="N234" i="7" s="1"/>
  <c r="E235" i="7"/>
  <c r="F235" i="7" s="1"/>
  <c r="M235" i="7"/>
  <c r="N235" i="7" s="1"/>
  <c r="E236" i="7"/>
  <c r="F236" i="7" s="1"/>
  <c r="M236" i="7"/>
  <c r="N236" i="7" s="1"/>
  <c r="E237" i="7"/>
  <c r="F237" i="7" s="1"/>
  <c r="M237" i="7"/>
  <c r="E238" i="7"/>
  <c r="F238" i="7" s="1"/>
  <c r="M238" i="7"/>
  <c r="N238" i="7"/>
  <c r="B239" i="7"/>
  <c r="C239" i="7"/>
  <c r="D239" i="7"/>
  <c r="G239" i="7"/>
  <c r="J239" i="7"/>
  <c r="K239" i="7"/>
  <c r="L239" i="7"/>
  <c r="O239" i="7"/>
  <c r="A240" i="7"/>
  <c r="I240" i="7"/>
  <c r="E242" i="7"/>
  <c r="F242" i="7"/>
  <c r="M242" i="7"/>
  <c r="N242" i="7" s="1"/>
  <c r="E243" i="7"/>
  <c r="F243" i="7" s="1"/>
  <c r="M243" i="7"/>
  <c r="N243" i="7" s="1"/>
  <c r="E244" i="7"/>
  <c r="F244" i="7" s="1"/>
  <c r="M244" i="7"/>
  <c r="N244" i="7" s="1"/>
  <c r="E245" i="7"/>
  <c r="F245" i="7" s="1"/>
  <c r="M245" i="7"/>
  <c r="N245" i="7" s="1"/>
  <c r="E246" i="7"/>
  <c r="F246" i="7" s="1"/>
  <c r="M246" i="7"/>
  <c r="N246" i="7" s="1"/>
  <c r="E247" i="7"/>
  <c r="F247" i="7" s="1"/>
  <c r="M247" i="7"/>
  <c r="N247" i="7" s="1"/>
  <c r="E248" i="7"/>
  <c r="F248" i="7" s="1"/>
  <c r="M248" i="7"/>
  <c r="N248" i="7" s="1"/>
  <c r="E249" i="7"/>
  <c r="F249" i="7" s="1"/>
  <c r="M249" i="7"/>
  <c r="N249" i="7" s="1"/>
  <c r="B250" i="7"/>
  <c r="C250" i="7"/>
  <c r="D250" i="7"/>
  <c r="G250" i="7"/>
  <c r="J250" i="7"/>
  <c r="K250" i="7"/>
  <c r="L250" i="7"/>
  <c r="O250" i="7"/>
  <c r="A251" i="7"/>
  <c r="I251" i="7"/>
  <c r="E253" i="7"/>
  <c r="F253" i="7" s="1"/>
  <c r="M253" i="7"/>
  <c r="N253" i="7" s="1"/>
  <c r="E254" i="7"/>
  <c r="F254" i="7" s="1"/>
  <c r="M254" i="7"/>
  <c r="N254" i="7" s="1"/>
  <c r="E255" i="7"/>
  <c r="F255" i="7" s="1"/>
  <c r="M255" i="7"/>
  <c r="N255" i="7" s="1"/>
  <c r="E256" i="7"/>
  <c r="F256" i="7" s="1"/>
  <c r="M256" i="7"/>
  <c r="N256" i="7" s="1"/>
  <c r="E257" i="7"/>
  <c r="F257" i="7" s="1"/>
  <c r="M257" i="7"/>
  <c r="N257" i="7" s="1"/>
  <c r="E258" i="7"/>
  <c r="F258" i="7" s="1"/>
  <c r="M258" i="7"/>
  <c r="N258" i="7" s="1"/>
  <c r="E259" i="7"/>
  <c r="F259" i="7" s="1"/>
  <c r="M259" i="7"/>
  <c r="N259" i="7" s="1"/>
  <c r="E260" i="7"/>
  <c r="F260" i="7" s="1"/>
  <c r="M260" i="7"/>
  <c r="N260" i="7" s="1"/>
  <c r="B261" i="7"/>
  <c r="C261" i="7"/>
  <c r="D261" i="7"/>
  <c r="G261" i="7"/>
  <c r="J261" i="7"/>
  <c r="K261" i="7"/>
  <c r="L261" i="7"/>
  <c r="O261" i="7"/>
  <c r="A262" i="7"/>
  <c r="I262" i="7"/>
  <c r="E264" i="7"/>
  <c r="F264" i="7" s="1"/>
  <c r="M264" i="7"/>
  <c r="N264" i="7" s="1"/>
  <c r="E265" i="7"/>
  <c r="F265" i="7" s="1"/>
  <c r="M265" i="7"/>
  <c r="N265" i="7" s="1"/>
  <c r="E266" i="7"/>
  <c r="F266" i="7" s="1"/>
  <c r="M266" i="7"/>
  <c r="N266" i="7" s="1"/>
  <c r="E267" i="7"/>
  <c r="F267" i="7" s="1"/>
  <c r="M267" i="7"/>
  <c r="N267" i="7" s="1"/>
  <c r="E268" i="7"/>
  <c r="F268" i="7" s="1"/>
  <c r="M268" i="7"/>
  <c r="N268" i="7" s="1"/>
  <c r="E269" i="7"/>
  <c r="F269" i="7" s="1"/>
  <c r="M269" i="7"/>
  <c r="N269" i="7" s="1"/>
  <c r="E270" i="7"/>
  <c r="F270" i="7" s="1"/>
  <c r="M270" i="7"/>
  <c r="N270" i="7" s="1"/>
  <c r="E271" i="7"/>
  <c r="F271" i="7" s="1"/>
  <c r="M271" i="7"/>
  <c r="N271" i="7" s="1"/>
  <c r="B272" i="7"/>
  <c r="C272" i="7"/>
  <c r="D272" i="7"/>
  <c r="G272" i="7"/>
  <c r="J272" i="7"/>
  <c r="K272" i="7"/>
  <c r="L272" i="7"/>
  <c r="O272" i="7"/>
  <c r="A273" i="7"/>
  <c r="I273" i="7"/>
  <c r="E275" i="7"/>
  <c r="F275" i="7" s="1"/>
  <c r="M275" i="7"/>
  <c r="N275" i="7" s="1"/>
  <c r="E276" i="7"/>
  <c r="F276" i="7" s="1"/>
  <c r="M276" i="7"/>
  <c r="N276" i="7" s="1"/>
  <c r="E277" i="7"/>
  <c r="F277" i="7" s="1"/>
  <c r="M277" i="7"/>
  <c r="N277" i="7" s="1"/>
  <c r="E278" i="7"/>
  <c r="F278" i="7" s="1"/>
  <c r="M278" i="7"/>
  <c r="N278" i="7" s="1"/>
  <c r="E279" i="7"/>
  <c r="F279" i="7" s="1"/>
  <c r="M279" i="7"/>
  <c r="N279" i="7" s="1"/>
  <c r="E280" i="7"/>
  <c r="F280" i="7" s="1"/>
  <c r="M280" i="7"/>
  <c r="N280" i="7" s="1"/>
  <c r="E281" i="7"/>
  <c r="F281" i="7" s="1"/>
  <c r="M281" i="7"/>
  <c r="N281" i="7" s="1"/>
  <c r="E282" i="7"/>
  <c r="F282" i="7" s="1"/>
  <c r="M282" i="7"/>
  <c r="N282" i="7" s="1"/>
  <c r="B283" i="7"/>
  <c r="C283" i="7"/>
  <c r="D283" i="7"/>
  <c r="G283" i="7"/>
  <c r="J283" i="7"/>
  <c r="K283" i="7"/>
  <c r="L283" i="7"/>
  <c r="O283" i="7"/>
  <c r="A284" i="7"/>
  <c r="I284" i="7"/>
  <c r="E286" i="7"/>
  <c r="F286" i="7" s="1"/>
  <c r="M286" i="7"/>
  <c r="E287" i="7"/>
  <c r="F287" i="7" s="1"/>
  <c r="M287" i="7"/>
  <c r="N287" i="7" s="1"/>
  <c r="E288" i="7"/>
  <c r="F288" i="7" s="1"/>
  <c r="M288" i="7"/>
  <c r="N288" i="7" s="1"/>
  <c r="E289" i="7"/>
  <c r="F289" i="7" s="1"/>
  <c r="M289" i="7"/>
  <c r="N289" i="7"/>
  <c r="E290" i="7"/>
  <c r="F290" i="7" s="1"/>
  <c r="M290" i="7"/>
  <c r="N290" i="7" s="1"/>
  <c r="E291" i="7"/>
  <c r="F291" i="7" s="1"/>
  <c r="M291" i="7"/>
  <c r="N291" i="7" s="1"/>
  <c r="E292" i="7"/>
  <c r="F292" i="7" s="1"/>
  <c r="M292" i="7"/>
  <c r="N292" i="7" s="1"/>
  <c r="E293" i="7"/>
  <c r="F293" i="7" s="1"/>
  <c r="M293" i="7"/>
  <c r="N293" i="7" s="1"/>
  <c r="B294" i="7"/>
  <c r="C294" i="7"/>
  <c r="D294" i="7"/>
  <c r="G294" i="7"/>
  <c r="J294" i="7"/>
  <c r="K294" i="7"/>
  <c r="L294" i="7"/>
  <c r="O294" i="7"/>
  <c r="AG85" i="17"/>
  <c r="U85" i="17"/>
  <c r="W85" i="17" s="1"/>
  <c r="AH85" i="17" s="1"/>
  <c r="AG84" i="17"/>
  <c r="U84" i="17"/>
  <c r="W84" i="17" s="1"/>
  <c r="AG83" i="17"/>
  <c r="U83" i="17"/>
  <c r="W83" i="17" s="1"/>
  <c r="AH83" i="17" s="1"/>
  <c r="AG82" i="17"/>
  <c r="U82" i="17"/>
  <c r="W82" i="17" s="1"/>
  <c r="AG81" i="17"/>
  <c r="U81" i="17"/>
  <c r="W81" i="17" s="1"/>
  <c r="AG80" i="17"/>
  <c r="U80" i="17"/>
  <c r="W80" i="17" s="1"/>
  <c r="AG79" i="17"/>
  <c r="U79" i="17"/>
  <c r="W79" i="17" s="1"/>
  <c r="AG78" i="17"/>
  <c r="U78" i="17"/>
  <c r="W78" i="17" s="1"/>
  <c r="AH78" i="17" s="1"/>
  <c r="AG77" i="17"/>
  <c r="U77" i="17"/>
  <c r="W77" i="17" s="1"/>
  <c r="AH77" i="17" s="1"/>
  <c r="AG76" i="17"/>
  <c r="U76" i="17"/>
  <c r="W76" i="17" s="1"/>
  <c r="AG75" i="17"/>
  <c r="U75" i="17"/>
  <c r="W75" i="17" s="1"/>
  <c r="AH75" i="17" s="1"/>
  <c r="AG74" i="17"/>
  <c r="U74" i="17"/>
  <c r="W74" i="17" s="1"/>
  <c r="AG73" i="17"/>
  <c r="U73" i="17"/>
  <c r="W73" i="17" s="1"/>
  <c r="AH73" i="17" s="1"/>
  <c r="AG72" i="17"/>
  <c r="U72" i="17"/>
  <c r="W72" i="17" s="1"/>
  <c r="AH72" i="17" s="1"/>
  <c r="AG71" i="17"/>
  <c r="U71" i="17"/>
  <c r="W71" i="17" s="1"/>
  <c r="AG70" i="17"/>
  <c r="U70" i="17"/>
  <c r="W70" i="17" s="1"/>
  <c r="AG69" i="17"/>
  <c r="U69" i="17"/>
  <c r="W69" i="17" s="1"/>
  <c r="AG68" i="17"/>
  <c r="U68" i="17"/>
  <c r="W68" i="17" s="1"/>
  <c r="AH68" i="17" s="1"/>
  <c r="AG67" i="17"/>
  <c r="U67" i="17"/>
  <c r="W67" i="17" s="1"/>
  <c r="AG66" i="17"/>
  <c r="U66" i="17"/>
  <c r="W66" i="17" s="1"/>
  <c r="AG65" i="17"/>
  <c r="U65" i="17"/>
  <c r="W65" i="17" s="1"/>
  <c r="AG64" i="17"/>
  <c r="U64" i="17"/>
  <c r="W64" i="17" s="1"/>
  <c r="AG63" i="17"/>
  <c r="U63" i="17"/>
  <c r="W63" i="17" s="1"/>
  <c r="AG57" i="17"/>
  <c r="U57" i="17"/>
  <c r="W57" i="17" s="1"/>
  <c r="AG56" i="17"/>
  <c r="W56" i="17"/>
  <c r="AH56" i="17" s="1"/>
  <c r="U56" i="17"/>
  <c r="AG55" i="17"/>
  <c r="U55" i="17"/>
  <c r="W55" i="17" s="1"/>
  <c r="AG54" i="17"/>
  <c r="U54" i="17"/>
  <c r="W54" i="17" s="1"/>
  <c r="AG53" i="17"/>
  <c r="U53" i="17"/>
  <c r="W53" i="17" s="1"/>
  <c r="AG52" i="17"/>
  <c r="U52" i="17"/>
  <c r="W52" i="17" s="1"/>
  <c r="AG51" i="17"/>
  <c r="U51" i="17"/>
  <c r="W51" i="17" s="1"/>
  <c r="AH51" i="17" s="1"/>
  <c r="AG50" i="17"/>
  <c r="U50" i="17"/>
  <c r="W50" i="17" s="1"/>
  <c r="AG49" i="17"/>
  <c r="U49" i="17"/>
  <c r="W49" i="17" s="1"/>
  <c r="AG48" i="17"/>
  <c r="U48" i="17"/>
  <c r="W48" i="17" s="1"/>
  <c r="AH48" i="17" s="1"/>
  <c r="AG47" i="17"/>
  <c r="U47" i="17"/>
  <c r="W47" i="17" s="1"/>
  <c r="AG46" i="17"/>
  <c r="U46" i="17"/>
  <c r="W46" i="17" s="1"/>
  <c r="AH46" i="17" s="1"/>
  <c r="AG45" i="17"/>
  <c r="U45" i="17"/>
  <c r="W45" i="17" s="1"/>
  <c r="AG44" i="17"/>
  <c r="U44" i="17"/>
  <c r="W44" i="17" s="1"/>
  <c r="AG43" i="17"/>
  <c r="U43" i="17"/>
  <c r="W43" i="17" s="1"/>
  <c r="AG42" i="17"/>
  <c r="U42" i="17"/>
  <c r="W42" i="17" s="1"/>
  <c r="AG41" i="17"/>
  <c r="U41" i="17"/>
  <c r="W41" i="17" s="1"/>
  <c r="AH41" i="17" s="1"/>
  <c r="AG40" i="17"/>
  <c r="U40" i="17"/>
  <c r="W40" i="17" s="1"/>
  <c r="AH40" i="17" s="1"/>
  <c r="AG39" i="17"/>
  <c r="U39" i="17"/>
  <c r="W39" i="17" s="1"/>
  <c r="AG38" i="17"/>
  <c r="U38" i="17"/>
  <c r="W38" i="17" s="1"/>
  <c r="AG37" i="17"/>
  <c r="U37" i="17"/>
  <c r="W37" i="17" s="1"/>
  <c r="AG31" i="17"/>
  <c r="U31" i="17"/>
  <c r="W31" i="17" s="1"/>
  <c r="AG30" i="17"/>
  <c r="U30" i="17"/>
  <c r="W30" i="17" s="1"/>
  <c r="AH30" i="17" s="1"/>
  <c r="AG29" i="17"/>
  <c r="U29" i="17"/>
  <c r="W29" i="17" s="1"/>
  <c r="AG28" i="17"/>
  <c r="U28" i="17"/>
  <c r="W28" i="17" s="1"/>
  <c r="AH28" i="17" s="1"/>
  <c r="AG27" i="17"/>
  <c r="U27" i="17"/>
  <c r="W27" i="17" s="1"/>
  <c r="AG26" i="17"/>
  <c r="U26" i="17"/>
  <c r="W26" i="17" s="1"/>
  <c r="AG25" i="17"/>
  <c r="U25" i="17"/>
  <c r="W25" i="17" s="1"/>
  <c r="AG24" i="17"/>
  <c r="U24" i="17"/>
  <c r="W24" i="17" s="1"/>
  <c r="AG23" i="17"/>
  <c r="U23" i="17"/>
  <c r="W23" i="17" s="1"/>
  <c r="AG22" i="17"/>
  <c r="U22" i="17"/>
  <c r="W22" i="17" s="1"/>
  <c r="AG21" i="17"/>
  <c r="U21" i="17"/>
  <c r="W21" i="17" s="1"/>
  <c r="AH21" i="17" s="1"/>
  <c r="AG20" i="17"/>
  <c r="U20" i="17"/>
  <c r="W20" i="17" s="1"/>
  <c r="AG19" i="17"/>
  <c r="U19" i="17"/>
  <c r="W19" i="17" s="1"/>
  <c r="AH19" i="17" s="1"/>
  <c r="AG18" i="17"/>
  <c r="U18" i="17"/>
  <c r="W18" i="17" s="1"/>
  <c r="AG17" i="17"/>
  <c r="W17" i="17"/>
  <c r="U17" i="17"/>
  <c r="AG16" i="17"/>
  <c r="U16" i="17"/>
  <c r="W16" i="17" s="1"/>
  <c r="AG15" i="17"/>
  <c r="U15" i="17"/>
  <c r="W15" i="17" s="1"/>
  <c r="AG14" i="17"/>
  <c r="U14" i="17"/>
  <c r="W14" i="17" s="1"/>
  <c r="AH14" i="17" s="1"/>
  <c r="AG13" i="17"/>
  <c r="U13" i="17"/>
  <c r="W13" i="17" s="1"/>
  <c r="AG12" i="17"/>
  <c r="U12" i="17"/>
  <c r="W12" i="17" s="1"/>
  <c r="AG11" i="17"/>
  <c r="U11" i="17"/>
  <c r="W11" i="17" s="1"/>
  <c r="AG10" i="17"/>
  <c r="U10" i="17"/>
  <c r="W10" i="17" s="1"/>
  <c r="AG9" i="17"/>
  <c r="U9" i="17"/>
  <c r="W9" i="17" s="1"/>
  <c r="AG8" i="17"/>
  <c r="U8" i="17"/>
  <c r="W8" i="17" s="1"/>
  <c r="AG7" i="17"/>
  <c r="U7" i="17"/>
  <c r="W7" i="17" s="1"/>
  <c r="AG6" i="17"/>
  <c r="U6" i="17"/>
  <c r="W6" i="17" s="1"/>
  <c r="I266" i="12"/>
  <c r="G266" i="12"/>
  <c r="E266" i="12"/>
  <c r="B266" i="12"/>
  <c r="F265" i="12"/>
  <c r="J265" i="12" s="1"/>
  <c r="F264" i="12"/>
  <c r="J264" i="12" s="1"/>
  <c r="F263" i="12"/>
  <c r="J263" i="12" s="1"/>
  <c r="F262" i="12"/>
  <c r="J262" i="12" s="1"/>
  <c r="F261" i="12"/>
  <c r="J261" i="12" s="1"/>
  <c r="F260" i="12"/>
  <c r="J260" i="12" s="1"/>
  <c r="F259" i="12"/>
  <c r="J259" i="12" s="1"/>
  <c r="F258" i="12"/>
  <c r="J258" i="12" s="1"/>
  <c r="F257" i="12"/>
  <c r="J257" i="12" s="1"/>
  <c r="F256" i="12"/>
  <c r="J256" i="12" s="1"/>
  <c r="F255" i="12"/>
  <c r="J255" i="12" s="1"/>
  <c r="F254" i="12"/>
  <c r="J254" i="12" s="1"/>
  <c r="F253" i="12"/>
  <c r="J253" i="12" s="1"/>
  <c r="F252" i="12"/>
  <c r="J252" i="12" s="1"/>
  <c r="F251" i="12"/>
  <c r="J251" i="12" s="1"/>
  <c r="F250" i="12"/>
  <c r="J250" i="12" s="1"/>
  <c r="F249" i="12"/>
  <c r="J249" i="12" s="1"/>
  <c r="F248" i="12"/>
  <c r="J248" i="12" s="1"/>
  <c r="F247" i="12"/>
  <c r="J247" i="12" s="1"/>
  <c r="F246" i="12"/>
  <c r="J246" i="12" s="1"/>
  <c r="F245" i="12"/>
  <c r="J245" i="12" s="1"/>
  <c r="F244" i="12"/>
  <c r="J244" i="12" s="1"/>
  <c r="F243" i="12"/>
  <c r="J243" i="12" s="1"/>
  <c r="F242" i="12"/>
  <c r="J242" i="12" s="1"/>
  <c r="F241" i="12"/>
  <c r="J241" i="12" s="1"/>
  <c r="F240" i="12"/>
  <c r="J240" i="12" s="1"/>
  <c r="F239" i="12"/>
  <c r="J239" i="12" s="1"/>
  <c r="F238" i="12"/>
  <c r="J238" i="12" s="1"/>
  <c r="F237" i="12"/>
  <c r="J237" i="12" s="1"/>
  <c r="F236" i="12"/>
  <c r="J236" i="12" s="1"/>
  <c r="F235" i="12"/>
  <c r="J235" i="12" s="1"/>
  <c r="F234" i="12"/>
  <c r="J234" i="12" s="1"/>
  <c r="F233" i="12"/>
  <c r="J233" i="12" s="1"/>
  <c r="F232" i="12"/>
  <c r="J232" i="12" s="1"/>
  <c r="F231" i="12"/>
  <c r="J231" i="12" s="1"/>
  <c r="F230" i="12"/>
  <c r="J230" i="12" s="1"/>
  <c r="F229" i="12"/>
  <c r="J229" i="12" s="1"/>
  <c r="F228" i="12"/>
  <c r="J228" i="12" s="1"/>
  <c r="F227" i="12"/>
  <c r="J227" i="12" s="1"/>
  <c r="F226" i="12"/>
  <c r="J226" i="12" s="1"/>
  <c r="F225" i="12"/>
  <c r="J225" i="12" s="1"/>
  <c r="F224" i="12"/>
  <c r="J224" i="12" s="1"/>
  <c r="F223" i="12"/>
  <c r="J223" i="12" s="1"/>
  <c r="F222" i="12"/>
  <c r="J222" i="12" s="1"/>
  <c r="F221" i="12"/>
  <c r="J221" i="12" s="1"/>
  <c r="F220" i="12"/>
  <c r="J220" i="12" s="1"/>
  <c r="F219" i="12"/>
  <c r="J219" i="12" s="1"/>
  <c r="F218" i="12"/>
  <c r="J218" i="12" s="1"/>
  <c r="F217" i="12"/>
  <c r="J217" i="12" s="1"/>
  <c r="F216" i="12"/>
  <c r="J216" i="12" s="1"/>
  <c r="F215" i="12"/>
  <c r="J215" i="12" s="1"/>
  <c r="F214" i="12"/>
  <c r="J214" i="12" s="1"/>
  <c r="F213" i="12"/>
  <c r="J213" i="12" s="1"/>
  <c r="F212" i="12"/>
  <c r="J212" i="12" s="1"/>
  <c r="F211" i="12"/>
  <c r="J211" i="12" s="1"/>
  <c r="F210" i="12"/>
  <c r="J210" i="12" s="1"/>
  <c r="F209" i="12"/>
  <c r="J209" i="12" s="1"/>
  <c r="F208" i="12"/>
  <c r="J208" i="12" s="1"/>
  <c r="F207" i="12"/>
  <c r="J207" i="12" s="1"/>
  <c r="F206" i="12"/>
  <c r="J206" i="12" s="1"/>
  <c r="F205" i="12"/>
  <c r="J205" i="12" s="1"/>
  <c r="F204" i="12"/>
  <c r="J204" i="12" s="1"/>
  <c r="F203" i="12"/>
  <c r="J203" i="12" s="1"/>
  <c r="F202" i="12"/>
  <c r="J202" i="12" s="1"/>
  <c r="F201" i="12"/>
  <c r="J201" i="12" s="1"/>
  <c r="F200" i="12"/>
  <c r="J200" i="12" s="1"/>
  <c r="F199" i="12"/>
  <c r="J199" i="12" s="1"/>
  <c r="F198" i="12"/>
  <c r="J198" i="12" s="1"/>
  <c r="F197" i="12"/>
  <c r="J197" i="12" s="1"/>
  <c r="F196" i="12"/>
  <c r="J196" i="12" s="1"/>
  <c r="F195" i="12"/>
  <c r="J195" i="12" s="1"/>
  <c r="F194" i="12"/>
  <c r="J194" i="12" s="1"/>
  <c r="F193" i="12"/>
  <c r="J193" i="12" s="1"/>
  <c r="F192" i="12"/>
  <c r="J192" i="12" s="1"/>
  <c r="F191" i="12"/>
  <c r="J191" i="12" s="1"/>
  <c r="F190" i="12"/>
  <c r="J190" i="12" s="1"/>
  <c r="F189" i="12"/>
  <c r="J189" i="12" s="1"/>
  <c r="F188" i="12"/>
  <c r="J188" i="12" s="1"/>
  <c r="F187" i="12"/>
  <c r="J187" i="12" s="1"/>
  <c r="F186" i="12"/>
  <c r="J186" i="12" s="1"/>
  <c r="K186" i="12" s="1"/>
  <c r="F185" i="12"/>
  <c r="J185" i="12" s="1"/>
  <c r="F184" i="12"/>
  <c r="J184" i="12" s="1"/>
  <c r="F183" i="12"/>
  <c r="J183" i="12" s="1"/>
  <c r="F182" i="12"/>
  <c r="J182" i="12" s="1"/>
  <c r="K182" i="12" s="1"/>
  <c r="F181" i="12"/>
  <c r="J181" i="12" s="1"/>
  <c r="F180" i="12"/>
  <c r="J180" i="12" s="1"/>
  <c r="F179" i="12"/>
  <c r="J179" i="12" s="1"/>
  <c r="F178" i="12"/>
  <c r="J178" i="12" s="1"/>
  <c r="K178" i="12" s="1"/>
  <c r="F177" i="12"/>
  <c r="J177" i="12" s="1"/>
  <c r="F176" i="12"/>
  <c r="J176" i="12" s="1"/>
  <c r="F175" i="12"/>
  <c r="J175" i="12" s="1"/>
  <c r="J174" i="12"/>
  <c r="K174" i="12" s="1"/>
  <c r="F174" i="12"/>
  <c r="F173" i="12"/>
  <c r="J173" i="12" s="1"/>
  <c r="F172" i="12"/>
  <c r="J172" i="12" s="1"/>
  <c r="F171" i="12"/>
  <c r="J171" i="12" s="1"/>
  <c r="F170" i="12"/>
  <c r="J170" i="12" s="1"/>
  <c r="F169" i="12"/>
  <c r="J169" i="12" s="1"/>
  <c r="F168" i="12"/>
  <c r="J168" i="12" s="1"/>
  <c r="F167" i="12"/>
  <c r="J167" i="12" s="1"/>
  <c r="F166" i="12"/>
  <c r="J166" i="12" s="1"/>
  <c r="K166" i="12" s="1"/>
  <c r="F165" i="12"/>
  <c r="J165" i="12" s="1"/>
  <c r="F164" i="12"/>
  <c r="J164" i="12" s="1"/>
  <c r="F163" i="12"/>
  <c r="J163" i="12" s="1"/>
  <c r="F162" i="12"/>
  <c r="J162" i="12" s="1"/>
  <c r="F161" i="12"/>
  <c r="J161" i="12" s="1"/>
  <c r="F160" i="12"/>
  <c r="J160" i="12" s="1"/>
  <c r="F159" i="12"/>
  <c r="J159" i="12" s="1"/>
  <c r="F158" i="12"/>
  <c r="J158" i="12" s="1"/>
  <c r="K158" i="12" s="1"/>
  <c r="L158" i="12" s="1"/>
  <c r="F157" i="12"/>
  <c r="J157" i="12" s="1"/>
  <c r="F156" i="12"/>
  <c r="J156" i="12" s="1"/>
  <c r="F155" i="12"/>
  <c r="J155" i="12" s="1"/>
  <c r="F154" i="12"/>
  <c r="J154" i="12" s="1"/>
  <c r="F153" i="12"/>
  <c r="J153" i="12" s="1"/>
  <c r="F152" i="12"/>
  <c r="J152" i="12" s="1"/>
  <c r="F151" i="12"/>
  <c r="J151" i="12" s="1"/>
  <c r="F150" i="12"/>
  <c r="J150" i="12" s="1"/>
  <c r="K150" i="12" s="1"/>
  <c r="F149" i="12"/>
  <c r="J149" i="12" s="1"/>
  <c r="F148" i="12"/>
  <c r="J148" i="12" s="1"/>
  <c r="F147" i="12"/>
  <c r="J147" i="12" s="1"/>
  <c r="F146" i="12"/>
  <c r="J146" i="12" s="1"/>
  <c r="F145" i="12"/>
  <c r="J145" i="12" s="1"/>
  <c r="F144" i="12"/>
  <c r="J144" i="12" s="1"/>
  <c r="F143" i="12"/>
  <c r="J143" i="12" s="1"/>
  <c r="F142" i="12"/>
  <c r="J142" i="12" s="1"/>
  <c r="K142" i="12" s="1"/>
  <c r="L142" i="12" s="1"/>
  <c r="F141" i="12"/>
  <c r="J141" i="12" s="1"/>
  <c r="F140" i="12"/>
  <c r="J140" i="12" s="1"/>
  <c r="F139" i="12"/>
  <c r="J139" i="12" s="1"/>
  <c r="F138" i="12"/>
  <c r="J138" i="12" s="1"/>
  <c r="F137" i="12"/>
  <c r="J137" i="12" s="1"/>
  <c r="F136" i="12"/>
  <c r="J136" i="12" s="1"/>
  <c r="F135" i="12"/>
  <c r="J135" i="12" s="1"/>
  <c r="F134" i="12"/>
  <c r="J134" i="12" s="1"/>
  <c r="F133" i="12"/>
  <c r="J133" i="12" s="1"/>
  <c r="F132" i="12"/>
  <c r="J132" i="12" s="1"/>
  <c r="F131" i="12"/>
  <c r="J131" i="12" s="1"/>
  <c r="F130" i="12"/>
  <c r="J130" i="12" s="1"/>
  <c r="F129" i="12"/>
  <c r="J129" i="12" s="1"/>
  <c r="F128" i="12"/>
  <c r="J128" i="12" s="1"/>
  <c r="F127" i="12"/>
  <c r="J127" i="12" s="1"/>
  <c r="F126" i="12"/>
  <c r="J126" i="12" s="1"/>
  <c r="K126" i="12" s="1"/>
  <c r="L126" i="12" s="1"/>
  <c r="F125" i="12"/>
  <c r="J125" i="12" s="1"/>
  <c r="F124" i="12"/>
  <c r="J124" i="12" s="1"/>
  <c r="F123" i="12"/>
  <c r="J123" i="12" s="1"/>
  <c r="F122" i="12"/>
  <c r="J122" i="12" s="1"/>
  <c r="F121" i="12"/>
  <c r="J121" i="12" s="1"/>
  <c r="F120" i="12"/>
  <c r="J120" i="12" s="1"/>
  <c r="F119" i="12"/>
  <c r="J119" i="12" s="1"/>
  <c r="F118" i="12"/>
  <c r="J118" i="12" s="1"/>
  <c r="K118" i="12" s="1"/>
  <c r="F117" i="12"/>
  <c r="J117" i="12" s="1"/>
  <c r="K117" i="12" s="1"/>
  <c r="F116" i="12"/>
  <c r="J116" i="12" s="1"/>
  <c r="F115" i="12"/>
  <c r="J115" i="12" s="1"/>
  <c r="K115" i="12" s="1"/>
  <c r="F114" i="12"/>
  <c r="J114" i="12" s="1"/>
  <c r="K114" i="12" s="1"/>
  <c r="L114" i="12" s="1"/>
  <c r="F113" i="12"/>
  <c r="J113" i="12" s="1"/>
  <c r="F112" i="12"/>
  <c r="J112" i="12" s="1"/>
  <c r="F111" i="12"/>
  <c r="J111" i="12" s="1"/>
  <c r="K111" i="12" s="1"/>
  <c r="F110" i="12"/>
  <c r="J110" i="12" s="1"/>
  <c r="F109" i="12"/>
  <c r="J109" i="12" s="1"/>
  <c r="K109" i="12" s="1"/>
  <c r="F108" i="12"/>
  <c r="J108" i="12" s="1"/>
  <c r="F107" i="12"/>
  <c r="J107" i="12" s="1"/>
  <c r="K107" i="12" s="1"/>
  <c r="F106" i="12"/>
  <c r="J106" i="12" s="1"/>
  <c r="K106" i="12" s="1"/>
  <c r="L106" i="12" s="1"/>
  <c r="F105" i="12"/>
  <c r="J105" i="12" s="1"/>
  <c r="K105" i="12" s="1"/>
  <c r="F104" i="12"/>
  <c r="J104" i="12" s="1"/>
  <c r="F103" i="12"/>
  <c r="J103" i="12" s="1"/>
  <c r="K103" i="12" s="1"/>
  <c r="F102" i="12"/>
  <c r="J102" i="12" s="1"/>
  <c r="K102" i="12" s="1"/>
  <c r="F101" i="12"/>
  <c r="J101" i="12" s="1"/>
  <c r="F100" i="12"/>
  <c r="J100" i="12" s="1"/>
  <c r="F99" i="12"/>
  <c r="J99" i="12" s="1"/>
  <c r="K99" i="12" s="1"/>
  <c r="F98" i="12"/>
  <c r="J98" i="12" s="1"/>
  <c r="F97" i="12"/>
  <c r="J97" i="12" s="1"/>
  <c r="F96" i="12"/>
  <c r="J96" i="12" s="1"/>
  <c r="F95" i="12"/>
  <c r="J95" i="12" s="1"/>
  <c r="F94" i="12"/>
  <c r="J94" i="12" s="1"/>
  <c r="F93" i="12"/>
  <c r="J93" i="12" s="1"/>
  <c r="F92" i="12"/>
  <c r="J92" i="12" s="1"/>
  <c r="F91" i="12"/>
  <c r="J91" i="12" s="1"/>
  <c r="F90" i="12"/>
  <c r="J90" i="12" s="1"/>
  <c r="F89" i="12"/>
  <c r="J89" i="12" s="1"/>
  <c r="F88" i="12"/>
  <c r="J88" i="12" s="1"/>
  <c r="F87" i="12"/>
  <c r="J87" i="12" s="1"/>
  <c r="F86" i="12"/>
  <c r="J86" i="12" s="1"/>
  <c r="F85" i="12"/>
  <c r="J85" i="12" s="1"/>
  <c r="F84" i="12"/>
  <c r="J84" i="12" s="1"/>
  <c r="F83" i="12"/>
  <c r="J83" i="12" s="1"/>
  <c r="F82" i="12"/>
  <c r="J82" i="12" s="1"/>
  <c r="F81" i="12"/>
  <c r="J81" i="12" s="1"/>
  <c r="F80" i="12"/>
  <c r="J80" i="12" s="1"/>
  <c r="J79" i="12"/>
  <c r="F79" i="12"/>
  <c r="F78" i="12"/>
  <c r="J78" i="12" s="1"/>
  <c r="F77" i="12"/>
  <c r="J77" i="12" s="1"/>
  <c r="F76" i="12"/>
  <c r="J76" i="12" s="1"/>
  <c r="F75" i="12"/>
  <c r="J75" i="12" s="1"/>
  <c r="F74" i="12"/>
  <c r="J74" i="12" s="1"/>
  <c r="F73" i="12"/>
  <c r="J73" i="12" s="1"/>
  <c r="F72" i="12"/>
  <c r="J72" i="12" s="1"/>
  <c r="F71" i="12"/>
  <c r="J71" i="12" s="1"/>
  <c r="F70" i="12"/>
  <c r="J70" i="12" s="1"/>
  <c r="F69" i="12"/>
  <c r="J69" i="12" s="1"/>
  <c r="F68" i="12"/>
  <c r="J68" i="12" s="1"/>
  <c r="F67" i="12"/>
  <c r="J67" i="12" s="1"/>
  <c r="F66" i="12"/>
  <c r="J66" i="12" s="1"/>
  <c r="F65" i="12"/>
  <c r="J65" i="12" s="1"/>
  <c r="F64" i="12"/>
  <c r="J64" i="12" s="1"/>
  <c r="F63" i="12"/>
  <c r="J63" i="12" s="1"/>
  <c r="F62" i="12"/>
  <c r="J62" i="12" s="1"/>
  <c r="F61" i="12"/>
  <c r="J61" i="12" s="1"/>
  <c r="F60" i="12"/>
  <c r="J60" i="12" s="1"/>
  <c r="F59" i="12"/>
  <c r="J59" i="12" s="1"/>
  <c r="F58" i="12"/>
  <c r="J58" i="12" s="1"/>
  <c r="F57" i="12"/>
  <c r="J57" i="12" s="1"/>
  <c r="F56" i="12"/>
  <c r="J56" i="12" s="1"/>
  <c r="F55" i="12"/>
  <c r="J55" i="12" s="1"/>
  <c r="F54" i="12"/>
  <c r="J54" i="12" s="1"/>
  <c r="F53" i="12"/>
  <c r="J53" i="12" s="1"/>
  <c r="F52" i="12"/>
  <c r="J52" i="12" s="1"/>
  <c r="F51" i="12"/>
  <c r="J51" i="12" s="1"/>
  <c r="F50" i="12"/>
  <c r="J50" i="12" s="1"/>
  <c r="F49" i="12"/>
  <c r="J49" i="12" s="1"/>
  <c r="F48" i="12"/>
  <c r="J48" i="12" s="1"/>
  <c r="F47" i="12"/>
  <c r="J47" i="12" s="1"/>
  <c r="F46" i="12"/>
  <c r="J46" i="12" s="1"/>
  <c r="F45" i="12"/>
  <c r="J45" i="12" s="1"/>
  <c r="F44" i="12"/>
  <c r="J44" i="12" s="1"/>
  <c r="F43" i="12"/>
  <c r="J43" i="12" s="1"/>
  <c r="F42" i="12"/>
  <c r="J42" i="12" s="1"/>
  <c r="F41" i="12"/>
  <c r="J41" i="12" s="1"/>
  <c r="F40" i="12"/>
  <c r="J40" i="12" s="1"/>
  <c r="F39" i="12"/>
  <c r="J39" i="12" s="1"/>
  <c r="F38" i="12"/>
  <c r="J38" i="12" s="1"/>
  <c r="F37" i="12"/>
  <c r="J37" i="12" s="1"/>
  <c r="F36" i="12"/>
  <c r="J36" i="12" s="1"/>
  <c r="F35" i="12"/>
  <c r="J35" i="12" s="1"/>
  <c r="F34" i="12"/>
  <c r="J34" i="12" s="1"/>
  <c r="F33" i="12"/>
  <c r="J33" i="12" s="1"/>
  <c r="F32" i="12"/>
  <c r="J32" i="12" s="1"/>
  <c r="F31" i="12"/>
  <c r="J31" i="12" s="1"/>
  <c r="F30" i="12"/>
  <c r="J30" i="12" s="1"/>
  <c r="F29" i="12"/>
  <c r="J29" i="12" s="1"/>
  <c r="F28" i="12"/>
  <c r="J28" i="12" s="1"/>
  <c r="F27" i="12"/>
  <c r="J27" i="12" s="1"/>
  <c r="F26" i="12"/>
  <c r="J26" i="12" s="1"/>
  <c r="F25" i="12"/>
  <c r="J25" i="12" s="1"/>
  <c r="F24" i="12"/>
  <c r="J24" i="12" s="1"/>
  <c r="F23" i="12"/>
  <c r="J23" i="12" s="1"/>
  <c r="F22" i="12"/>
  <c r="J22" i="12" s="1"/>
  <c r="F21" i="12"/>
  <c r="J21" i="12" s="1"/>
  <c r="F20" i="12"/>
  <c r="J20" i="12" s="1"/>
  <c r="F19" i="12"/>
  <c r="J19" i="12" s="1"/>
  <c r="F18" i="12"/>
  <c r="J18" i="12" s="1"/>
  <c r="F17" i="12"/>
  <c r="J17" i="12" s="1"/>
  <c r="F16" i="12"/>
  <c r="J16" i="12" s="1"/>
  <c r="J15" i="12"/>
  <c r="F15" i="12"/>
  <c r="F14" i="12"/>
  <c r="J14" i="12" s="1"/>
  <c r="F13" i="12"/>
  <c r="J13" i="12" s="1"/>
  <c r="F12" i="12"/>
  <c r="J12" i="12" s="1"/>
  <c r="F11" i="12"/>
  <c r="J11" i="12" s="1"/>
  <c r="F10" i="12"/>
  <c r="I7" i="12"/>
  <c r="G7" i="12"/>
  <c r="E7" i="12"/>
  <c r="C3" i="12"/>
  <c r="C2" i="12"/>
  <c r="C1" i="12"/>
  <c r="BD309" i="11"/>
  <c r="BC309" i="11"/>
  <c r="BB309" i="11"/>
  <c r="BA309" i="11"/>
  <c r="AZ309" i="11"/>
  <c r="AX309" i="11"/>
  <c r="AW309" i="11"/>
  <c r="AU309" i="11"/>
  <c r="AT309" i="11"/>
  <c r="AR309" i="11"/>
  <c r="AQ309" i="11"/>
  <c r="AO309" i="11"/>
  <c r="AK309" i="11"/>
  <c r="AJ309" i="11"/>
  <c r="AI309" i="11"/>
  <c r="AH309" i="11"/>
  <c r="AG309" i="11"/>
  <c r="AE309" i="11"/>
  <c r="AD309" i="11"/>
  <c r="AB309" i="11"/>
  <c r="AA309" i="11"/>
  <c r="Y309" i="11"/>
  <c r="X309" i="11"/>
  <c r="V309" i="11"/>
  <c r="R309" i="11"/>
  <c r="Q309" i="11"/>
  <c r="P309" i="11"/>
  <c r="O309" i="11"/>
  <c r="N309" i="11"/>
  <c r="L309" i="11"/>
  <c r="K309" i="11"/>
  <c r="I309" i="11"/>
  <c r="H309" i="11"/>
  <c r="F309" i="11"/>
  <c r="E309" i="11"/>
  <c r="C309" i="11"/>
  <c r="BD308" i="11"/>
  <c r="BC308" i="11"/>
  <c r="BB308" i="11"/>
  <c r="BA308" i="11"/>
  <c r="AZ308" i="11"/>
  <c r="AX308" i="11"/>
  <c r="AW308" i="11"/>
  <c r="AU308" i="11"/>
  <c r="AT308" i="11"/>
  <c r="AR308" i="11"/>
  <c r="AQ308" i="11"/>
  <c r="AO308" i="11"/>
  <c r="AK308" i="11"/>
  <c r="AJ308" i="11"/>
  <c r="AI308" i="11"/>
  <c r="AH308" i="11"/>
  <c r="AG308" i="11"/>
  <c r="AE308" i="11"/>
  <c r="AD308" i="11"/>
  <c r="AB308" i="11"/>
  <c r="AA308" i="11"/>
  <c r="Y308" i="11"/>
  <c r="X308" i="11"/>
  <c r="V308" i="11"/>
  <c r="R308" i="11"/>
  <c r="Q308" i="11"/>
  <c r="P308" i="11"/>
  <c r="O308" i="11"/>
  <c r="N308" i="11"/>
  <c r="L308" i="11"/>
  <c r="K308" i="11"/>
  <c r="I308" i="11"/>
  <c r="H308" i="11"/>
  <c r="F308" i="11"/>
  <c r="E308" i="11"/>
  <c r="C308" i="11"/>
  <c r="BD307" i="11"/>
  <c r="BC307" i="11"/>
  <c r="BB307" i="11"/>
  <c r="BA307" i="11"/>
  <c r="AZ307" i="11"/>
  <c r="AX307" i="11"/>
  <c r="AW307" i="11"/>
  <c r="AU307" i="11"/>
  <c r="AT307" i="11"/>
  <c r="AR307" i="11"/>
  <c r="AQ307" i="11"/>
  <c r="AO307" i="11"/>
  <c r="AK307" i="11"/>
  <c r="AJ307" i="11"/>
  <c r="AI307" i="11"/>
  <c r="AH307" i="11"/>
  <c r="AG307" i="11"/>
  <c r="AE307" i="11"/>
  <c r="AD307" i="11"/>
  <c r="AB307" i="11"/>
  <c r="AA307" i="11"/>
  <c r="Y307" i="11"/>
  <c r="X307" i="11"/>
  <c r="V307" i="11"/>
  <c r="R307" i="11"/>
  <c r="Q307" i="11"/>
  <c r="P307" i="11"/>
  <c r="O307" i="11"/>
  <c r="N307" i="11"/>
  <c r="L307" i="11"/>
  <c r="K307" i="11"/>
  <c r="I307" i="11"/>
  <c r="H307" i="11"/>
  <c r="F307" i="11"/>
  <c r="E307" i="11"/>
  <c r="C307" i="11"/>
  <c r="BD306" i="11"/>
  <c r="BC306" i="11"/>
  <c r="BB306" i="11"/>
  <c r="BB310" i="11" s="1"/>
  <c r="BA306" i="11"/>
  <c r="BA310" i="11" s="1"/>
  <c r="AZ306" i="11"/>
  <c r="AZ310" i="11" s="1"/>
  <c r="AX306" i="11"/>
  <c r="AX310" i="11" s="1"/>
  <c r="AW306" i="11"/>
  <c r="AW310" i="11" s="1"/>
  <c r="AU306" i="11"/>
  <c r="AU310" i="11" s="1"/>
  <c r="AT306" i="11"/>
  <c r="AR306" i="11"/>
  <c r="AQ306" i="11"/>
  <c r="AO306" i="11"/>
  <c r="AO310" i="11" s="1"/>
  <c r="AK306" i="11"/>
  <c r="AJ306" i="11"/>
  <c r="AI306" i="11"/>
  <c r="AI310" i="11" s="1"/>
  <c r="AH306" i="11"/>
  <c r="AH310" i="11" s="1"/>
  <c r="AG306" i="11"/>
  <c r="AG310" i="11" s="1"/>
  <c r="AE306" i="11"/>
  <c r="AE310" i="11" s="1"/>
  <c r="AD306" i="11"/>
  <c r="AD310" i="11" s="1"/>
  <c r="AB306" i="11"/>
  <c r="AB310" i="11" s="1"/>
  <c r="AA306" i="11"/>
  <c r="Y306" i="11"/>
  <c r="X306" i="11"/>
  <c r="V306" i="11"/>
  <c r="V310" i="11" s="1"/>
  <c r="R306" i="11"/>
  <c r="Q306" i="11"/>
  <c r="P306" i="11"/>
  <c r="P310" i="11" s="1"/>
  <c r="O306" i="11"/>
  <c r="O310" i="11" s="1"/>
  <c r="N306" i="11"/>
  <c r="N310" i="11" s="1"/>
  <c r="L306" i="11"/>
  <c r="L310" i="11" s="1"/>
  <c r="K306" i="11"/>
  <c r="I306" i="11"/>
  <c r="I310" i="11" s="1"/>
  <c r="H306" i="11"/>
  <c r="F306" i="11"/>
  <c r="E306" i="11"/>
  <c r="E310" i="11" s="1"/>
  <c r="C306" i="11"/>
  <c r="BD305" i="11"/>
  <c r="BC305" i="11"/>
  <c r="AT305" i="11"/>
  <c r="AR305" i="11"/>
  <c r="AQ305" i="11"/>
  <c r="AO305" i="11"/>
  <c r="AK305" i="11"/>
  <c r="AJ305" i="11"/>
  <c r="AA305" i="11"/>
  <c r="Y305" i="11"/>
  <c r="X305" i="11"/>
  <c r="V305" i="11"/>
  <c r="R305" i="11"/>
  <c r="Q305" i="11"/>
  <c r="H305" i="11"/>
  <c r="F305" i="11"/>
  <c r="E305" i="11"/>
  <c r="C305" i="11"/>
  <c r="BD304" i="11"/>
  <c r="BC304" i="11"/>
  <c r="AT304" i="11"/>
  <c r="AR304" i="11"/>
  <c r="AQ304" i="11"/>
  <c r="AO304" i="11"/>
  <c r="AK304" i="11"/>
  <c r="AJ304" i="11"/>
  <c r="AA304" i="11"/>
  <c r="Y304" i="11"/>
  <c r="X304" i="11"/>
  <c r="V304" i="11"/>
  <c r="R304" i="11"/>
  <c r="Q304" i="11"/>
  <c r="H304" i="11"/>
  <c r="F304" i="11"/>
  <c r="E304" i="11"/>
  <c r="C304" i="11"/>
  <c r="BD303" i="11"/>
  <c r="BC303" i="11"/>
  <c r="AT303" i="11"/>
  <c r="AR303" i="11"/>
  <c r="AQ303" i="11"/>
  <c r="AO303" i="11"/>
  <c r="AK303" i="11"/>
  <c r="AJ303" i="11"/>
  <c r="AA303" i="11"/>
  <c r="Y303" i="11"/>
  <c r="X303" i="11"/>
  <c r="V303" i="11"/>
  <c r="R303" i="11"/>
  <c r="Q303" i="11"/>
  <c r="H303" i="11"/>
  <c r="F303" i="11"/>
  <c r="E303" i="11"/>
  <c r="C303" i="11"/>
  <c r="BD302" i="11"/>
  <c r="BD310" i="11" s="1"/>
  <c r="BC302" i="11"/>
  <c r="AT302" i="11"/>
  <c r="AR302" i="11"/>
  <c r="AR310" i="11" s="1"/>
  <c r="AQ302" i="11"/>
  <c r="AO302" i="11"/>
  <c r="AK302" i="11"/>
  <c r="AJ302" i="11"/>
  <c r="AJ310" i="11" s="1"/>
  <c r="AA302" i="11"/>
  <c r="Y302" i="11"/>
  <c r="X302" i="11"/>
  <c r="V302" i="11"/>
  <c r="R302" i="11"/>
  <c r="R310" i="11" s="1"/>
  <c r="Q302" i="11"/>
  <c r="H302" i="11"/>
  <c r="F302" i="11"/>
  <c r="F310" i="11" s="1"/>
  <c r="E302" i="11"/>
  <c r="C302" i="11"/>
  <c r="BD299" i="11"/>
  <c r="BC299" i="11"/>
  <c r="BB299" i="11"/>
  <c r="BA299" i="11"/>
  <c r="AZ299" i="11"/>
  <c r="AX299" i="11"/>
  <c r="AW299" i="11"/>
  <c r="AU299" i="11"/>
  <c r="AT299" i="11"/>
  <c r="AR299" i="11"/>
  <c r="AQ299" i="11"/>
  <c r="AO299" i="11"/>
  <c r="AK299" i="11"/>
  <c r="AJ299" i="11"/>
  <c r="AI299" i="11"/>
  <c r="AH299" i="11"/>
  <c r="AG299" i="11"/>
  <c r="AE299" i="11"/>
  <c r="AD299" i="11"/>
  <c r="AB299" i="11"/>
  <c r="AA299" i="11"/>
  <c r="Y299" i="11"/>
  <c r="X299" i="11"/>
  <c r="V299" i="11"/>
  <c r="R299" i="11"/>
  <c r="Q299" i="11"/>
  <c r="P299" i="11"/>
  <c r="O299" i="11"/>
  <c r="N299" i="11"/>
  <c r="L299" i="11"/>
  <c r="K299" i="11"/>
  <c r="I299" i="11"/>
  <c r="H299" i="11"/>
  <c r="F299" i="11"/>
  <c r="E299" i="11"/>
  <c r="C299" i="11"/>
  <c r="AY298" i="11"/>
  <c r="AV298" i="11"/>
  <c r="AS298" i="11"/>
  <c r="AP298" i="11"/>
  <c r="AN298" i="11"/>
  <c r="AF298" i="11"/>
  <c r="AC298" i="11"/>
  <c r="Z298" i="11"/>
  <c r="W298" i="11"/>
  <c r="U298" i="11"/>
  <c r="M298" i="11"/>
  <c r="J298" i="11"/>
  <c r="G298" i="11"/>
  <c r="D298" i="11"/>
  <c r="B298" i="11"/>
  <c r="AY297" i="11"/>
  <c r="AV297" i="11"/>
  <c r="AS297" i="11"/>
  <c r="AP297" i="11"/>
  <c r="AN297" i="11"/>
  <c r="AF297" i="11"/>
  <c r="AC297" i="11"/>
  <c r="Z297" i="11"/>
  <c r="W297" i="11"/>
  <c r="U297" i="11"/>
  <c r="M297" i="11"/>
  <c r="J297" i="11"/>
  <c r="G297" i="11"/>
  <c r="D297" i="11"/>
  <c r="B297" i="11"/>
  <c r="AY296" i="11"/>
  <c r="AV296" i="11"/>
  <c r="AS296" i="11"/>
  <c r="AP296" i="11"/>
  <c r="AN296" i="11"/>
  <c r="AF296" i="11"/>
  <c r="AC296" i="11"/>
  <c r="Z296" i="11"/>
  <c r="W296" i="11"/>
  <c r="U296" i="11"/>
  <c r="M296" i="11"/>
  <c r="J296" i="11"/>
  <c r="G296" i="11"/>
  <c r="D296" i="11"/>
  <c r="B296" i="11"/>
  <c r="AY295" i="11"/>
  <c r="AV295" i="11"/>
  <c r="AS295" i="11"/>
  <c r="AP295" i="11"/>
  <c r="AN295" i="11"/>
  <c r="AF295" i="11"/>
  <c r="AC295" i="11"/>
  <c r="Z295" i="11"/>
  <c r="W295" i="11"/>
  <c r="U295" i="11"/>
  <c r="M295" i="11"/>
  <c r="J295" i="11"/>
  <c r="G295" i="11"/>
  <c r="D295" i="11"/>
  <c r="B295" i="11"/>
  <c r="AS294" i="11"/>
  <c r="AP294" i="11"/>
  <c r="AN294" i="11"/>
  <c r="Z294" i="11"/>
  <c r="W294" i="11"/>
  <c r="U294" i="11"/>
  <c r="G294" i="11"/>
  <c r="D294" i="11"/>
  <c r="B294" i="11"/>
  <c r="AS293" i="11"/>
  <c r="AP293" i="11"/>
  <c r="AN293" i="11"/>
  <c r="Z293" i="11"/>
  <c r="W293" i="11"/>
  <c r="U293" i="11"/>
  <c r="G293" i="11"/>
  <c r="D293" i="11"/>
  <c r="B293" i="11"/>
  <c r="AS292" i="11"/>
  <c r="AP292" i="11"/>
  <c r="AN292" i="11"/>
  <c r="Z292" i="11"/>
  <c r="W292" i="11"/>
  <c r="U292" i="11"/>
  <c r="G292" i="11"/>
  <c r="D292" i="11"/>
  <c r="B292" i="11"/>
  <c r="AS291" i="11"/>
  <c r="AP291" i="11"/>
  <c r="AN291" i="11"/>
  <c r="Z291" i="11"/>
  <c r="W291" i="11"/>
  <c r="U291" i="11"/>
  <c r="G291" i="11"/>
  <c r="D291" i="11"/>
  <c r="B291" i="11"/>
  <c r="AM289" i="11"/>
  <c r="T289" i="11"/>
  <c r="A289" i="11"/>
  <c r="BD288" i="11"/>
  <c r="BC288" i="11"/>
  <c r="BB288" i="11"/>
  <c r="BA288" i="11"/>
  <c r="AZ288" i="11"/>
  <c r="AX288" i="11"/>
  <c r="AW288" i="11"/>
  <c r="AU288" i="11"/>
  <c r="AT288" i="11"/>
  <c r="AR288" i="11"/>
  <c r="AQ288" i="11"/>
  <c r="AO288" i="11"/>
  <c r="AK288" i="11"/>
  <c r="AJ288" i="11"/>
  <c r="AI288" i="11"/>
  <c r="AH288" i="11"/>
  <c r="AG288" i="11"/>
  <c r="AE288" i="11"/>
  <c r="AD288" i="11"/>
  <c r="AB288" i="11"/>
  <c r="AA288" i="11"/>
  <c r="Y288" i="11"/>
  <c r="X288" i="11"/>
  <c r="V288" i="11"/>
  <c r="R288" i="11"/>
  <c r="Q288" i="11"/>
  <c r="P288" i="11"/>
  <c r="O288" i="11"/>
  <c r="N288" i="11"/>
  <c r="L288" i="11"/>
  <c r="K288" i="11"/>
  <c r="I288" i="11"/>
  <c r="H288" i="11"/>
  <c r="F288" i="11"/>
  <c r="E288" i="11"/>
  <c r="C288" i="11"/>
  <c r="AY287" i="11"/>
  <c r="AV287" i="11"/>
  <c r="AS287" i="11"/>
  <c r="AP287" i="11"/>
  <c r="AN287" i="11"/>
  <c r="AF287" i="11"/>
  <c r="AC287" i="11"/>
  <c r="Z287" i="11"/>
  <c r="W287" i="11"/>
  <c r="U287" i="11"/>
  <c r="M287" i="11"/>
  <c r="J287" i="11"/>
  <c r="G287" i="11"/>
  <c r="D287" i="11"/>
  <c r="B287" i="11"/>
  <c r="AY286" i="11"/>
  <c r="AV286" i="11"/>
  <c r="AS286" i="11"/>
  <c r="AP286" i="11"/>
  <c r="AN286" i="11"/>
  <c r="AF286" i="11"/>
  <c r="AC286" i="11"/>
  <c r="Z286" i="11"/>
  <c r="W286" i="11"/>
  <c r="U286" i="11"/>
  <c r="M286" i="11"/>
  <c r="J286" i="11"/>
  <c r="G286" i="11"/>
  <c r="D286" i="11"/>
  <c r="B286" i="11"/>
  <c r="AY285" i="11"/>
  <c r="AV285" i="11"/>
  <c r="AS285" i="11"/>
  <c r="AP285" i="11"/>
  <c r="AN285" i="11"/>
  <c r="AF285" i="11"/>
  <c r="AC285" i="11"/>
  <c r="Z285" i="11"/>
  <c r="W285" i="11"/>
  <c r="U285" i="11"/>
  <c r="M285" i="11"/>
  <c r="J285" i="11"/>
  <c r="G285" i="11"/>
  <c r="D285" i="11"/>
  <c r="B285" i="11"/>
  <c r="AY284" i="11"/>
  <c r="AV284" i="11"/>
  <c r="AS284" i="11"/>
  <c r="AP284" i="11"/>
  <c r="AN284" i="11"/>
  <c r="AF284" i="11"/>
  <c r="AF288" i="11" s="1"/>
  <c r="AC284" i="11"/>
  <c r="Z284" i="11"/>
  <c r="W284" i="11"/>
  <c r="U284" i="11"/>
  <c r="M284" i="11"/>
  <c r="J284" i="11"/>
  <c r="G284" i="11"/>
  <c r="D284" i="11"/>
  <c r="B284" i="11"/>
  <c r="AS283" i="11"/>
  <c r="AP283" i="11"/>
  <c r="AN283" i="11"/>
  <c r="Z283" i="11"/>
  <c r="W283" i="11"/>
  <c r="U283" i="11"/>
  <c r="G283" i="11"/>
  <c r="D283" i="11"/>
  <c r="B283" i="11"/>
  <c r="AS282" i="11"/>
  <c r="AP282" i="11"/>
  <c r="AN282" i="11"/>
  <c r="Z282" i="11"/>
  <c r="W282" i="11"/>
  <c r="U282" i="11"/>
  <c r="G282" i="11"/>
  <c r="D282" i="11"/>
  <c r="B282" i="11"/>
  <c r="AS281" i="11"/>
  <c r="AP281" i="11"/>
  <c r="AN281" i="11"/>
  <c r="Z281" i="11"/>
  <c r="W281" i="11"/>
  <c r="U281" i="11"/>
  <c r="G281" i="11"/>
  <c r="D281" i="11"/>
  <c r="B281" i="11"/>
  <c r="AS280" i="11"/>
  <c r="AP280" i="11"/>
  <c r="AN280" i="11"/>
  <c r="Z280" i="11"/>
  <c r="W280" i="11"/>
  <c r="U280" i="11"/>
  <c r="G280" i="11"/>
  <c r="D280" i="11"/>
  <c r="B280" i="11"/>
  <c r="AM278" i="11"/>
  <c r="T278" i="11"/>
  <c r="A278" i="11"/>
  <c r="BD277" i="11"/>
  <c r="BC277" i="11"/>
  <c r="BB277" i="11"/>
  <c r="BA277" i="11"/>
  <c r="AZ277" i="11"/>
  <c r="AX277" i="11"/>
  <c r="AW277" i="11"/>
  <c r="AU277" i="11"/>
  <c r="AT277" i="11"/>
  <c r="AR277" i="11"/>
  <c r="AQ277" i="11"/>
  <c r="AO277" i="11"/>
  <c r="AK277" i="11"/>
  <c r="AJ277" i="11"/>
  <c r="AI277" i="11"/>
  <c r="AH277" i="11"/>
  <c r="AG277" i="11"/>
  <c r="AE277" i="11"/>
  <c r="AD277" i="11"/>
  <c r="AB277" i="11"/>
  <c r="AA277" i="11"/>
  <c r="Y277" i="11"/>
  <c r="X277" i="11"/>
  <c r="V277" i="11"/>
  <c r="R277" i="11"/>
  <c r="Q277" i="11"/>
  <c r="P277" i="11"/>
  <c r="O277" i="11"/>
  <c r="N277" i="11"/>
  <c r="L277" i="11"/>
  <c r="K277" i="11"/>
  <c r="I277" i="11"/>
  <c r="H277" i="11"/>
  <c r="F277" i="11"/>
  <c r="E277" i="11"/>
  <c r="C277" i="11"/>
  <c r="AY276" i="11"/>
  <c r="AV276" i="11"/>
  <c r="AS276" i="11"/>
  <c r="AP276" i="11"/>
  <c r="AN276" i="11"/>
  <c r="AF276" i="11"/>
  <c r="AC276" i="11"/>
  <c r="Z276" i="11"/>
  <c r="W276" i="11"/>
  <c r="U276" i="11"/>
  <c r="M276" i="11"/>
  <c r="J276" i="11"/>
  <c r="G276" i="11"/>
  <c r="D276" i="11"/>
  <c r="B276" i="11"/>
  <c r="AY275" i="11"/>
  <c r="AV275" i="11"/>
  <c r="AS275" i="11"/>
  <c r="AP275" i="11"/>
  <c r="AN275" i="11"/>
  <c r="AF275" i="11"/>
  <c r="AC275" i="11"/>
  <c r="Z275" i="11"/>
  <c r="W275" i="11"/>
  <c r="U275" i="11"/>
  <c r="M275" i="11"/>
  <c r="J275" i="11"/>
  <c r="G275" i="11"/>
  <c r="D275" i="11"/>
  <c r="B275" i="11"/>
  <c r="AY274" i="11"/>
  <c r="AV274" i="11"/>
  <c r="AS274" i="11"/>
  <c r="AP274" i="11"/>
  <c r="AN274" i="11"/>
  <c r="AF274" i="11"/>
  <c r="AC274" i="11"/>
  <c r="Z274" i="11"/>
  <c r="W274" i="11"/>
  <c r="U274" i="11"/>
  <c r="M274" i="11"/>
  <c r="J274" i="11"/>
  <c r="G274" i="11"/>
  <c r="D274" i="11"/>
  <c r="B274" i="11"/>
  <c r="AY273" i="11"/>
  <c r="AV273" i="11"/>
  <c r="AS273" i="11"/>
  <c r="AP273" i="11"/>
  <c r="AN273" i="11"/>
  <c r="AF273" i="11"/>
  <c r="AC273" i="11"/>
  <c r="Z273" i="11"/>
  <c r="W273" i="11"/>
  <c r="U273" i="11"/>
  <c r="M273" i="11"/>
  <c r="J273" i="11"/>
  <c r="G273" i="11"/>
  <c r="D273" i="11"/>
  <c r="B273" i="11"/>
  <c r="AS272" i="11"/>
  <c r="AP272" i="11"/>
  <c r="AN272" i="11"/>
  <c r="Z272" i="11"/>
  <c r="W272" i="11"/>
  <c r="U272" i="11"/>
  <c r="G272" i="11"/>
  <c r="D272" i="11"/>
  <c r="B272" i="11"/>
  <c r="AS271" i="11"/>
  <c r="AP271" i="11"/>
  <c r="AN271" i="11"/>
  <c r="Z271" i="11"/>
  <c r="W271" i="11"/>
  <c r="U271" i="11"/>
  <c r="G271" i="11"/>
  <c r="D271" i="11"/>
  <c r="B271" i="11"/>
  <c r="AS270" i="11"/>
  <c r="AP270" i="11"/>
  <c r="AN270" i="11"/>
  <c r="Z270" i="11"/>
  <c r="W270" i="11"/>
  <c r="U270" i="11"/>
  <c r="G270" i="11"/>
  <c r="D270" i="11"/>
  <c r="B270" i="11"/>
  <c r="AS269" i="11"/>
  <c r="AP269" i="11"/>
  <c r="AN269" i="11"/>
  <c r="Z269" i="11"/>
  <c r="W269" i="11"/>
  <c r="U269" i="11"/>
  <c r="G269" i="11"/>
  <c r="D269" i="11"/>
  <c r="B269" i="11"/>
  <c r="B277" i="11" s="1"/>
  <c r="AM267" i="11"/>
  <c r="T267" i="11"/>
  <c r="A267" i="11"/>
  <c r="BD266" i="11"/>
  <c r="BC266" i="11"/>
  <c r="BB266" i="11"/>
  <c r="BA266" i="11"/>
  <c r="AZ266" i="11"/>
  <c r="AX266" i="11"/>
  <c r="AW266" i="11"/>
  <c r="AU266" i="11"/>
  <c r="AT266" i="11"/>
  <c r="AR266" i="11"/>
  <c r="AQ266" i="11"/>
  <c r="AO266" i="11"/>
  <c r="AK266" i="11"/>
  <c r="AJ266" i="11"/>
  <c r="AI266" i="11"/>
  <c r="AH266" i="11"/>
  <c r="AG266" i="11"/>
  <c r="AE266" i="11"/>
  <c r="AD266" i="11"/>
  <c r="AB266" i="11"/>
  <c r="AA266" i="11"/>
  <c r="Y266" i="11"/>
  <c r="X266" i="11"/>
  <c r="V266" i="11"/>
  <c r="R266" i="11"/>
  <c r="Q266" i="11"/>
  <c r="P266" i="11"/>
  <c r="O266" i="11"/>
  <c r="N266" i="11"/>
  <c r="L266" i="11"/>
  <c r="K266" i="11"/>
  <c r="I266" i="11"/>
  <c r="H266" i="11"/>
  <c r="F266" i="11"/>
  <c r="E266" i="11"/>
  <c r="C266" i="11"/>
  <c r="AY265" i="11"/>
  <c r="AV265" i="11"/>
  <c r="AS265" i="11"/>
  <c r="AP265" i="11"/>
  <c r="AN265" i="11"/>
  <c r="AF265" i="11"/>
  <c r="AC265" i="11"/>
  <c r="Z265" i="11"/>
  <c r="W265" i="11"/>
  <c r="U265" i="11"/>
  <c r="M265" i="11"/>
  <c r="J265" i="11"/>
  <c r="G265" i="11"/>
  <c r="D265" i="11"/>
  <c r="B265" i="11"/>
  <c r="AY264" i="11"/>
  <c r="AV264" i="11"/>
  <c r="AS264" i="11"/>
  <c r="AP264" i="11"/>
  <c r="AN264" i="11"/>
  <c r="AF264" i="11"/>
  <c r="AC264" i="11"/>
  <c r="Z264" i="11"/>
  <c r="W264" i="11"/>
  <c r="U264" i="11"/>
  <c r="M264" i="11"/>
  <c r="J264" i="11"/>
  <c r="G264" i="11"/>
  <c r="D264" i="11"/>
  <c r="B264" i="11"/>
  <c r="AY263" i="11"/>
  <c r="AV263" i="11"/>
  <c r="AS263" i="11"/>
  <c r="AP263" i="11"/>
  <c r="AN263" i="11"/>
  <c r="AF263" i="11"/>
  <c r="AC263" i="11"/>
  <c r="Z263" i="11"/>
  <c r="W263" i="11"/>
  <c r="U263" i="11"/>
  <c r="M263" i="11"/>
  <c r="J263" i="11"/>
  <c r="G263" i="11"/>
  <c r="D263" i="11"/>
  <c r="B263" i="11"/>
  <c r="AY262" i="11"/>
  <c r="AV262" i="11"/>
  <c r="AS262" i="11"/>
  <c r="AP262" i="11"/>
  <c r="AN262" i="11"/>
  <c r="AF262" i="11"/>
  <c r="AC262" i="11"/>
  <c r="Z262" i="11"/>
  <c r="W262" i="11"/>
  <c r="U262" i="11"/>
  <c r="M262" i="11"/>
  <c r="J262" i="11"/>
  <c r="J266" i="11" s="1"/>
  <c r="G262" i="11"/>
  <c r="D262" i="11"/>
  <c r="B262" i="11"/>
  <c r="AS261" i="11"/>
  <c r="AP261" i="11"/>
  <c r="AN261" i="11"/>
  <c r="Z261" i="11"/>
  <c r="W261" i="11"/>
  <c r="U261" i="11"/>
  <c r="G261" i="11"/>
  <c r="D261" i="11"/>
  <c r="B261" i="11"/>
  <c r="AS260" i="11"/>
  <c r="AP260" i="11"/>
  <c r="AN260" i="11"/>
  <c r="Z260" i="11"/>
  <c r="W260" i="11"/>
  <c r="U260" i="11"/>
  <c r="G260" i="11"/>
  <c r="D260" i="11"/>
  <c r="B260" i="11"/>
  <c r="AS259" i="11"/>
  <c r="AP259" i="11"/>
  <c r="AN259" i="11"/>
  <c r="Z259" i="11"/>
  <c r="W259" i="11"/>
  <c r="U259" i="11"/>
  <c r="G259" i="11"/>
  <c r="D259" i="11"/>
  <c r="B259" i="11"/>
  <c r="AS258" i="11"/>
  <c r="AP258" i="11"/>
  <c r="AN258" i="11"/>
  <c r="Z258" i="11"/>
  <c r="W258" i="11"/>
  <c r="U258" i="11"/>
  <c r="G258" i="11"/>
  <c r="D258" i="11"/>
  <c r="B258" i="11"/>
  <c r="AM256" i="11"/>
  <c r="T256" i="11"/>
  <c r="A256" i="11"/>
  <c r="BD255" i="11"/>
  <c r="BC255" i="11"/>
  <c r="BB255" i="11"/>
  <c r="BA255" i="11"/>
  <c r="AZ255" i="11"/>
  <c r="AX255" i="11"/>
  <c r="AW255" i="11"/>
  <c r="AU255" i="11"/>
  <c r="AT255" i="11"/>
  <c r="AR255" i="11"/>
  <c r="AQ255" i="11"/>
  <c r="AO255" i="11"/>
  <c r="AK255" i="11"/>
  <c r="AJ255" i="11"/>
  <c r="AI255" i="11"/>
  <c r="AH255" i="11"/>
  <c r="AG255" i="11"/>
  <c r="AE255" i="11"/>
  <c r="AD255" i="11"/>
  <c r="AB255" i="11"/>
  <c r="AA255" i="11"/>
  <c r="Y255" i="11"/>
  <c r="X255" i="11"/>
  <c r="V255" i="11"/>
  <c r="R255" i="11"/>
  <c r="Q255" i="11"/>
  <c r="P255" i="11"/>
  <c r="O255" i="11"/>
  <c r="N255" i="11"/>
  <c r="L255" i="11"/>
  <c r="K255" i="11"/>
  <c r="I255" i="11"/>
  <c r="H255" i="11"/>
  <c r="F255" i="11"/>
  <c r="E255" i="11"/>
  <c r="C255" i="11"/>
  <c r="AY254" i="11"/>
  <c r="AV254" i="11"/>
  <c r="AS254" i="11"/>
  <c r="AP254" i="11"/>
  <c r="AN254" i="11"/>
  <c r="AF254" i="11"/>
  <c r="AC254" i="11"/>
  <c r="Z254" i="11"/>
  <c r="W254" i="11"/>
  <c r="U254" i="11"/>
  <c r="M254" i="11"/>
  <c r="J254" i="11"/>
  <c r="G254" i="11"/>
  <c r="D254" i="11"/>
  <c r="B254" i="11"/>
  <c r="AY253" i="11"/>
  <c r="AV253" i="11"/>
  <c r="AS253" i="11"/>
  <c r="AP253" i="11"/>
  <c r="AN253" i="11"/>
  <c r="AF253" i="11"/>
  <c r="AC253" i="11"/>
  <c r="Z253" i="11"/>
  <c r="W253" i="11"/>
  <c r="U253" i="11"/>
  <c r="M253" i="11"/>
  <c r="J253" i="11"/>
  <c r="G253" i="11"/>
  <c r="D253" i="11"/>
  <c r="B253" i="11"/>
  <c r="AY252" i="11"/>
  <c r="AV252" i="11"/>
  <c r="AS252" i="11"/>
  <c r="AP252" i="11"/>
  <c r="AN252" i="11"/>
  <c r="AF252" i="11"/>
  <c r="AC252" i="11"/>
  <c r="Z252" i="11"/>
  <c r="W252" i="11"/>
  <c r="U252" i="11"/>
  <c r="M252" i="11"/>
  <c r="J252" i="11"/>
  <c r="G252" i="11"/>
  <c r="D252" i="11"/>
  <c r="B252" i="11"/>
  <c r="AY251" i="11"/>
  <c r="AV251" i="11"/>
  <c r="AS251" i="11"/>
  <c r="AP251" i="11"/>
  <c r="AN251" i="11"/>
  <c r="AF251" i="11"/>
  <c r="AC251" i="11"/>
  <c r="Z251" i="11"/>
  <c r="W251" i="11"/>
  <c r="U251" i="11"/>
  <c r="M251" i="11"/>
  <c r="J251" i="11"/>
  <c r="G251" i="11"/>
  <c r="D251" i="11"/>
  <c r="B251" i="11"/>
  <c r="AS250" i="11"/>
  <c r="AP250" i="11"/>
  <c r="AN250" i="11"/>
  <c r="Z250" i="11"/>
  <c r="W250" i="11"/>
  <c r="U250" i="11"/>
  <c r="G250" i="11"/>
  <c r="D250" i="11"/>
  <c r="B250" i="11"/>
  <c r="AS249" i="11"/>
  <c r="AP249" i="11"/>
  <c r="AN249" i="11"/>
  <c r="Z249" i="11"/>
  <c r="W249" i="11"/>
  <c r="U249" i="11"/>
  <c r="G249" i="11"/>
  <c r="D249" i="11"/>
  <c r="B249" i="11"/>
  <c r="AS248" i="11"/>
  <c r="AP248" i="11"/>
  <c r="AN248" i="11"/>
  <c r="Z248" i="11"/>
  <c r="W248" i="11"/>
  <c r="U248" i="11"/>
  <c r="G248" i="11"/>
  <c r="D248" i="11"/>
  <c r="B248" i="11"/>
  <c r="AS247" i="11"/>
  <c r="AP247" i="11"/>
  <c r="AN247" i="11"/>
  <c r="Z247" i="11"/>
  <c r="W247" i="11"/>
  <c r="U247" i="11"/>
  <c r="G247" i="11"/>
  <c r="D247" i="11"/>
  <c r="B247" i="11"/>
  <c r="AM245" i="11"/>
  <c r="T245" i="11"/>
  <c r="A245" i="11"/>
  <c r="BD244" i="11"/>
  <c r="BC244" i="11"/>
  <c r="BB244" i="11"/>
  <c r="BA244" i="11"/>
  <c r="AZ244" i="11"/>
  <c r="AX244" i="11"/>
  <c r="AW244" i="11"/>
  <c r="AU244" i="11"/>
  <c r="AT244" i="11"/>
  <c r="AR244" i="11"/>
  <c r="AQ244" i="11"/>
  <c r="AO244" i="11"/>
  <c r="AK244" i="11"/>
  <c r="AJ244" i="11"/>
  <c r="AI244" i="11"/>
  <c r="AH244" i="11"/>
  <c r="AG244" i="11"/>
  <c r="AE244" i="11"/>
  <c r="AD244" i="11"/>
  <c r="AB244" i="11"/>
  <c r="AA244" i="11"/>
  <c r="Y244" i="11"/>
  <c r="X244" i="11"/>
  <c r="V244" i="11"/>
  <c r="R244" i="11"/>
  <c r="Q244" i="11"/>
  <c r="P244" i="11"/>
  <c r="O244" i="11"/>
  <c r="N244" i="11"/>
  <c r="L244" i="11"/>
  <c r="K244" i="11"/>
  <c r="I244" i="11"/>
  <c r="H244" i="11"/>
  <c r="F244" i="11"/>
  <c r="E244" i="11"/>
  <c r="C244" i="11"/>
  <c r="AY243" i="11"/>
  <c r="AV243" i="11"/>
  <c r="AS243" i="11"/>
  <c r="AP243" i="11"/>
  <c r="AN243" i="11"/>
  <c r="AF243" i="11"/>
  <c r="AC243" i="11"/>
  <c r="Z243" i="11"/>
  <c r="W243" i="11"/>
  <c r="U243" i="11"/>
  <c r="M243" i="11"/>
  <c r="J243" i="11"/>
  <c r="G243" i="11"/>
  <c r="D243" i="11"/>
  <c r="B243" i="11"/>
  <c r="AY242" i="11"/>
  <c r="AV242" i="11"/>
  <c r="AS242" i="11"/>
  <c r="AP242" i="11"/>
  <c r="AN242" i="11"/>
  <c r="AF242" i="11"/>
  <c r="AC242" i="11"/>
  <c r="Z242" i="11"/>
  <c r="W242" i="11"/>
  <c r="U242" i="11"/>
  <c r="M242" i="11"/>
  <c r="J242" i="11"/>
  <c r="G242" i="11"/>
  <c r="D242" i="11"/>
  <c r="B242" i="11"/>
  <c r="AY241" i="11"/>
  <c r="AV241" i="11"/>
  <c r="AS241" i="11"/>
  <c r="AP241" i="11"/>
  <c r="AN241" i="11"/>
  <c r="AF241" i="11"/>
  <c r="AC241" i="11"/>
  <c r="Z241" i="11"/>
  <c r="W241" i="11"/>
  <c r="U241" i="11"/>
  <c r="M241" i="11"/>
  <c r="J241" i="11"/>
  <c r="G241" i="11"/>
  <c r="D241" i="11"/>
  <c r="B241" i="11"/>
  <c r="AY240" i="11"/>
  <c r="AV240" i="11"/>
  <c r="AS240" i="11"/>
  <c r="AP240" i="11"/>
  <c r="AN240" i="11"/>
  <c r="AF240" i="11"/>
  <c r="AF244" i="11" s="1"/>
  <c r="AC240" i="11"/>
  <c r="Z240" i="11"/>
  <c r="W240" i="11"/>
  <c r="U240" i="11"/>
  <c r="M240" i="11"/>
  <c r="J240" i="11"/>
  <c r="G240" i="11"/>
  <c r="D240" i="11"/>
  <c r="B240" i="11"/>
  <c r="AS239" i="11"/>
  <c r="AP239" i="11"/>
  <c r="AN239" i="11"/>
  <c r="Z239" i="11"/>
  <c r="W239" i="11"/>
  <c r="U239" i="11"/>
  <c r="G239" i="11"/>
  <c r="D239" i="11"/>
  <c r="B239" i="11"/>
  <c r="AS238" i="11"/>
  <c r="AP238" i="11"/>
  <c r="AN238" i="11"/>
  <c r="Z238" i="11"/>
  <c r="W238" i="11"/>
  <c r="U238" i="11"/>
  <c r="G238" i="11"/>
  <c r="D238" i="11"/>
  <c r="B238" i="11"/>
  <c r="AS237" i="11"/>
  <c r="AP237" i="11"/>
  <c r="AN237" i="11"/>
  <c r="Z237" i="11"/>
  <c r="W237" i="11"/>
  <c r="U237" i="11"/>
  <c r="G237" i="11"/>
  <c r="D237" i="11"/>
  <c r="B237" i="11"/>
  <c r="AS236" i="11"/>
  <c r="AP236" i="11"/>
  <c r="AN236" i="11"/>
  <c r="Z236" i="11"/>
  <c r="W236" i="11"/>
  <c r="U236" i="11"/>
  <c r="G236" i="11"/>
  <c r="D236" i="11"/>
  <c r="B236" i="11"/>
  <c r="AM234" i="11"/>
  <c r="T234" i="11"/>
  <c r="A234" i="11"/>
  <c r="BD233" i="11"/>
  <c r="BC233" i="11"/>
  <c r="BB233" i="11"/>
  <c r="BA233" i="11"/>
  <c r="AZ233" i="11"/>
  <c r="AX233" i="11"/>
  <c r="AW233" i="11"/>
  <c r="AU233" i="11"/>
  <c r="AT233" i="11"/>
  <c r="AR233" i="11"/>
  <c r="AQ233" i="11"/>
  <c r="AO233" i="11"/>
  <c r="AK233" i="11"/>
  <c r="AJ233" i="11"/>
  <c r="AI233" i="11"/>
  <c r="AH233" i="11"/>
  <c r="AG233" i="11"/>
  <c r="AE233" i="11"/>
  <c r="AD233" i="11"/>
  <c r="AB233" i="11"/>
  <c r="AA233" i="11"/>
  <c r="Y233" i="11"/>
  <c r="X233" i="11"/>
  <c r="V233" i="11"/>
  <c r="R233" i="11"/>
  <c r="Q233" i="11"/>
  <c r="P233" i="11"/>
  <c r="O233" i="11"/>
  <c r="N233" i="11"/>
  <c r="L233" i="11"/>
  <c r="K233" i="11"/>
  <c r="I233" i="11"/>
  <c r="H233" i="11"/>
  <c r="F233" i="11"/>
  <c r="E233" i="11"/>
  <c r="C233" i="11"/>
  <c r="AY232" i="11"/>
  <c r="AV232" i="11"/>
  <c r="AS232" i="11"/>
  <c r="AP232" i="11"/>
  <c r="AN232" i="11"/>
  <c r="AF232" i="11"/>
  <c r="AC232" i="11"/>
  <c r="Z232" i="11"/>
  <c r="W232" i="11"/>
  <c r="U232" i="11"/>
  <c r="M232" i="11"/>
  <c r="J232" i="11"/>
  <c r="G232" i="11"/>
  <c r="D232" i="11"/>
  <c r="B232" i="11"/>
  <c r="AY231" i="11"/>
  <c r="AV231" i="11"/>
  <c r="AS231" i="11"/>
  <c r="AP231" i="11"/>
  <c r="AN231" i="11"/>
  <c r="AF231" i="11"/>
  <c r="AC231" i="11"/>
  <c r="Z231" i="11"/>
  <c r="W231" i="11"/>
  <c r="U231" i="11"/>
  <c r="M231" i="11"/>
  <c r="J231" i="11"/>
  <c r="G231" i="11"/>
  <c r="D231" i="11"/>
  <c r="B231" i="11"/>
  <c r="AY230" i="11"/>
  <c r="AV230" i="11"/>
  <c r="AS230" i="11"/>
  <c r="AP230" i="11"/>
  <c r="AN230" i="11"/>
  <c r="AF230" i="11"/>
  <c r="AC230" i="11"/>
  <c r="Z230" i="11"/>
  <c r="W230" i="11"/>
  <c r="U230" i="11"/>
  <c r="M230" i="11"/>
  <c r="J230" i="11"/>
  <c r="G230" i="11"/>
  <c r="D230" i="11"/>
  <c r="B230" i="11"/>
  <c r="AY229" i="11"/>
  <c r="AV229" i="11"/>
  <c r="AS229" i="11"/>
  <c r="AP229" i="11"/>
  <c r="AN229" i="11"/>
  <c r="AF229" i="11"/>
  <c r="AC229" i="11"/>
  <c r="Z229" i="11"/>
  <c r="W229" i="11"/>
  <c r="U229" i="11"/>
  <c r="M229" i="11"/>
  <c r="J229" i="11"/>
  <c r="G229" i="11"/>
  <c r="D229" i="11"/>
  <c r="B229" i="11"/>
  <c r="AS228" i="11"/>
  <c r="AP228" i="11"/>
  <c r="AN228" i="11"/>
  <c r="Z228" i="11"/>
  <c r="W228" i="11"/>
  <c r="U228" i="11"/>
  <c r="G228" i="11"/>
  <c r="D228" i="11"/>
  <c r="B228" i="11"/>
  <c r="AS227" i="11"/>
  <c r="AP227" i="11"/>
  <c r="AN227" i="11"/>
  <c r="Z227" i="11"/>
  <c r="W227" i="11"/>
  <c r="U227" i="11"/>
  <c r="G227" i="11"/>
  <c r="D227" i="11"/>
  <c r="B227" i="11"/>
  <c r="AS226" i="11"/>
  <c r="AP226" i="11"/>
  <c r="AN226" i="11"/>
  <c r="Z226" i="11"/>
  <c r="W226" i="11"/>
  <c r="U226" i="11"/>
  <c r="G226" i="11"/>
  <c r="D226" i="11"/>
  <c r="B226" i="11"/>
  <c r="AS225" i="11"/>
  <c r="AP225" i="11"/>
  <c r="AN225" i="11"/>
  <c r="Z225" i="11"/>
  <c r="W225" i="11"/>
  <c r="U225" i="11"/>
  <c r="G225" i="11"/>
  <c r="D225" i="11"/>
  <c r="B225" i="11"/>
  <c r="B233" i="11" s="1"/>
  <c r="AM223" i="11"/>
  <c r="T223" i="11"/>
  <c r="A223" i="11"/>
  <c r="BD222" i="11"/>
  <c r="BC222" i="11"/>
  <c r="BB222" i="11"/>
  <c r="BA222" i="11"/>
  <c r="AZ222" i="11"/>
  <c r="AX222" i="11"/>
  <c r="AW222" i="11"/>
  <c r="AU222" i="11"/>
  <c r="AT222" i="11"/>
  <c r="AR222" i="11"/>
  <c r="AQ222" i="11"/>
  <c r="AO222" i="11"/>
  <c r="AK222" i="11"/>
  <c r="AJ222" i="11"/>
  <c r="AI222" i="11"/>
  <c r="AH222" i="11"/>
  <c r="AG222" i="11"/>
  <c r="AE222" i="11"/>
  <c r="AD222" i="11"/>
  <c r="AB222" i="11"/>
  <c r="AA222" i="11"/>
  <c r="Y222" i="11"/>
  <c r="X222" i="11"/>
  <c r="V222" i="11"/>
  <c r="R222" i="11"/>
  <c r="Q222" i="11"/>
  <c r="P222" i="11"/>
  <c r="O222" i="11"/>
  <c r="N222" i="11"/>
  <c r="L222" i="11"/>
  <c r="K222" i="11"/>
  <c r="I222" i="11"/>
  <c r="H222" i="11"/>
  <c r="F222" i="11"/>
  <c r="E222" i="11"/>
  <c r="C222" i="11"/>
  <c r="AY221" i="11"/>
  <c r="AV221" i="11"/>
  <c r="AS221" i="11"/>
  <c r="AP221" i="11"/>
  <c r="AN221" i="11"/>
  <c r="AF221" i="11"/>
  <c r="AC221" i="11"/>
  <c r="Z221" i="11"/>
  <c r="W221" i="11"/>
  <c r="U221" i="11"/>
  <c r="M221" i="11"/>
  <c r="J221" i="11"/>
  <c r="G221" i="11"/>
  <c r="D221" i="11"/>
  <c r="B221" i="11"/>
  <c r="AY220" i="11"/>
  <c r="AV220" i="11"/>
  <c r="AS220" i="11"/>
  <c r="AP220" i="11"/>
  <c r="AN220" i="11"/>
  <c r="AF220" i="11"/>
  <c r="AC220" i="11"/>
  <c r="Z220" i="11"/>
  <c r="W220" i="11"/>
  <c r="U220" i="11"/>
  <c r="M220" i="11"/>
  <c r="J220" i="11"/>
  <c r="G220" i="11"/>
  <c r="D220" i="11"/>
  <c r="B220" i="11"/>
  <c r="AY219" i="11"/>
  <c r="AV219" i="11"/>
  <c r="AS219" i="11"/>
  <c r="AP219" i="11"/>
  <c r="AN219" i="11"/>
  <c r="AF219" i="11"/>
  <c r="AC219" i="11"/>
  <c r="Z219" i="11"/>
  <c r="W219" i="11"/>
  <c r="U219" i="11"/>
  <c r="M219" i="11"/>
  <c r="J219" i="11"/>
  <c r="G219" i="11"/>
  <c r="D219" i="11"/>
  <c r="B219" i="11"/>
  <c r="AY218" i="11"/>
  <c r="AV218" i="11"/>
  <c r="AS218" i="11"/>
  <c r="AP218" i="11"/>
  <c r="AN218" i="11"/>
  <c r="AF218" i="11"/>
  <c r="AC218" i="11"/>
  <c r="Z218" i="11"/>
  <c r="W218" i="11"/>
  <c r="U218" i="11"/>
  <c r="M218" i="11"/>
  <c r="J218" i="11"/>
  <c r="G218" i="11"/>
  <c r="D218" i="11"/>
  <c r="B218" i="11"/>
  <c r="AS217" i="11"/>
  <c r="AP217" i="11"/>
  <c r="AN217" i="11"/>
  <c r="Z217" i="11"/>
  <c r="W217" i="11"/>
  <c r="U217" i="11"/>
  <c r="G217" i="11"/>
  <c r="D217" i="11"/>
  <c r="B217" i="11"/>
  <c r="AS216" i="11"/>
  <c r="AP216" i="11"/>
  <c r="AN216" i="11"/>
  <c r="Z216" i="11"/>
  <c r="W216" i="11"/>
  <c r="U216" i="11"/>
  <c r="G216" i="11"/>
  <c r="D216" i="11"/>
  <c r="B216" i="11"/>
  <c r="AS215" i="11"/>
  <c r="AP215" i="11"/>
  <c r="AN215" i="11"/>
  <c r="Z215" i="11"/>
  <c r="W215" i="11"/>
  <c r="U215" i="11"/>
  <c r="G215" i="11"/>
  <c r="D215" i="11"/>
  <c r="B215" i="11"/>
  <c r="AS214" i="11"/>
  <c r="AP214" i="11"/>
  <c r="AN214" i="11"/>
  <c r="Z214" i="11"/>
  <c r="W214" i="11"/>
  <c r="U214" i="11"/>
  <c r="G214" i="11"/>
  <c r="D214" i="11"/>
  <c r="B214" i="11"/>
  <c r="AM212" i="11"/>
  <c r="T212" i="11"/>
  <c r="A212" i="11"/>
  <c r="BD211" i="11"/>
  <c r="BC211" i="11"/>
  <c r="BB211" i="11"/>
  <c r="BA211" i="11"/>
  <c r="AZ211" i="11"/>
  <c r="AX211" i="11"/>
  <c r="AW211" i="11"/>
  <c r="AU211" i="11"/>
  <c r="AT211" i="11"/>
  <c r="AR211" i="11"/>
  <c r="AQ211" i="11"/>
  <c r="AO211" i="11"/>
  <c r="AK211" i="11"/>
  <c r="AJ211" i="11"/>
  <c r="AI211" i="11"/>
  <c r="AH211" i="11"/>
  <c r="AG211" i="11"/>
  <c r="AE211" i="11"/>
  <c r="AD211" i="11"/>
  <c r="AB211" i="11"/>
  <c r="AA211" i="11"/>
  <c r="Y211" i="11"/>
  <c r="X211" i="11"/>
  <c r="V211" i="11"/>
  <c r="R211" i="11"/>
  <c r="Q211" i="11"/>
  <c r="P211" i="11"/>
  <c r="O211" i="11"/>
  <c r="N211" i="11"/>
  <c r="L211" i="11"/>
  <c r="K211" i="11"/>
  <c r="I211" i="11"/>
  <c r="H211" i="11"/>
  <c r="F211" i="11"/>
  <c r="E211" i="11"/>
  <c r="C211" i="11"/>
  <c r="AY210" i="11"/>
  <c r="AV210" i="11"/>
  <c r="AS210" i="11"/>
  <c r="AP210" i="11"/>
  <c r="AN210" i="11"/>
  <c r="AF210" i="11"/>
  <c r="AC210" i="11"/>
  <c r="Z210" i="11"/>
  <c r="W210" i="11"/>
  <c r="U210" i="11"/>
  <c r="M210" i="11"/>
  <c r="J210" i="11"/>
  <c r="G210" i="11"/>
  <c r="D210" i="11"/>
  <c r="B210" i="11"/>
  <c r="AY209" i="11"/>
  <c r="AV209" i="11"/>
  <c r="AS209" i="11"/>
  <c r="AP209" i="11"/>
  <c r="AN209" i="11"/>
  <c r="AF209" i="11"/>
  <c r="AC209" i="11"/>
  <c r="Z209" i="11"/>
  <c r="W209" i="11"/>
  <c r="U209" i="11"/>
  <c r="M209" i="11"/>
  <c r="J209" i="11"/>
  <c r="G209" i="11"/>
  <c r="D209" i="11"/>
  <c r="B209" i="11"/>
  <c r="AY208" i="11"/>
  <c r="AV208" i="11"/>
  <c r="AS208" i="11"/>
  <c r="AP208" i="11"/>
  <c r="AN208" i="11"/>
  <c r="AF208" i="11"/>
  <c r="AC208" i="11"/>
  <c r="Z208" i="11"/>
  <c r="W208" i="11"/>
  <c r="U208" i="11"/>
  <c r="M208" i="11"/>
  <c r="J208" i="11"/>
  <c r="G208" i="11"/>
  <c r="D208" i="11"/>
  <c r="B208" i="11"/>
  <c r="AY207" i="11"/>
  <c r="AV207" i="11"/>
  <c r="AS207" i="11"/>
  <c r="AP207" i="11"/>
  <c r="AN207" i="11"/>
  <c r="AF207" i="11"/>
  <c r="AC207" i="11"/>
  <c r="Z207" i="11"/>
  <c r="W207" i="11"/>
  <c r="U207" i="11"/>
  <c r="M207" i="11"/>
  <c r="J207" i="11"/>
  <c r="G207" i="11"/>
  <c r="D207" i="11"/>
  <c r="B207" i="11"/>
  <c r="AS206" i="11"/>
  <c r="AP206" i="11"/>
  <c r="AN206" i="11"/>
  <c r="Z206" i="11"/>
  <c r="W206" i="11"/>
  <c r="U206" i="11"/>
  <c r="G206" i="11"/>
  <c r="D206" i="11"/>
  <c r="B206" i="11"/>
  <c r="AS205" i="11"/>
  <c r="AP205" i="11"/>
  <c r="AN205" i="11"/>
  <c r="Z205" i="11"/>
  <c r="W205" i="11"/>
  <c r="U205" i="11"/>
  <c r="G205" i="11"/>
  <c r="D205" i="11"/>
  <c r="B205" i="11"/>
  <c r="AS204" i="11"/>
  <c r="AP204" i="11"/>
  <c r="AN204" i="11"/>
  <c r="Z204" i="11"/>
  <c r="W204" i="11"/>
  <c r="U204" i="11"/>
  <c r="G204" i="11"/>
  <c r="D204" i="11"/>
  <c r="B204" i="11"/>
  <c r="AS203" i="11"/>
  <c r="AP203" i="11"/>
  <c r="AN203" i="11"/>
  <c r="Z203" i="11"/>
  <c r="W203" i="11"/>
  <c r="U203" i="11"/>
  <c r="G203" i="11"/>
  <c r="D203" i="11"/>
  <c r="B203" i="11"/>
  <c r="AM201" i="11"/>
  <c r="T201" i="11"/>
  <c r="A201" i="11"/>
  <c r="BD200" i="11"/>
  <c r="BC200" i="11"/>
  <c r="BB200" i="11"/>
  <c r="BA200" i="11"/>
  <c r="AZ200" i="11"/>
  <c r="AX200" i="11"/>
  <c r="AW200" i="11"/>
  <c r="AU200" i="11"/>
  <c r="AT200" i="11"/>
  <c r="AR200" i="11"/>
  <c r="AQ200" i="11"/>
  <c r="AO200" i="11"/>
  <c r="AK200" i="11"/>
  <c r="AJ200" i="11"/>
  <c r="AI200" i="11"/>
  <c r="AH200" i="11"/>
  <c r="AG200" i="11"/>
  <c r="AE200" i="11"/>
  <c r="AD200" i="11"/>
  <c r="AB200" i="11"/>
  <c r="AA200" i="11"/>
  <c r="Y200" i="11"/>
  <c r="X200" i="11"/>
  <c r="V200" i="11"/>
  <c r="R200" i="11"/>
  <c r="Q200" i="11"/>
  <c r="P200" i="11"/>
  <c r="O200" i="11"/>
  <c r="N200" i="11"/>
  <c r="L200" i="11"/>
  <c r="K200" i="11"/>
  <c r="I200" i="11"/>
  <c r="H200" i="11"/>
  <c r="F200" i="11"/>
  <c r="E200" i="11"/>
  <c r="C200" i="11"/>
  <c r="AY199" i="11"/>
  <c r="AV199" i="11"/>
  <c r="AS199" i="11"/>
  <c r="AP199" i="11"/>
  <c r="AN199" i="11"/>
  <c r="AF199" i="11"/>
  <c r="AC199" i="11"/>
  <c r="Z199" i="11"/>
  <c r="W199" i="11"/>
  <c r="U199" i="11"/>
  <c r="M199" i="11"/>
  <c r="J199" i="11"/>
  <c r="G199" i="11"/>
  <c r="D199" i="11"/>
  <c r="B199" i="11"/>
  <c r="AY198" i="11"/>
  <c r="AV198" i="11"/>
  <c r="AS198" i="11"/>
  <c r="AP198" i="11"/>
  <c r="AN198" i="11"/>
  <c r="AF198" i="11"/>
  <c r="AC198" i="11"/>
  <c r="Z198" i="11"/>
  <c r="W198" i="11"/>
  <c r="U198" i="11"/>
  <c r="M198" i="11"/>
  <c r="J198" i="11"/>
  <c r="G198" i="11"/>
  <c r="D198" i="11"/>
  <c r="B198" i="11"/>
  <c r="AY197" i="11"/>
  <c r="AV197" i="11"/>
  <c r="AS197" i="11"/>
  <c r="AP197" i="11"/>
  <c r="AN197" i="11"/>
  <c r="AF197" i="11"/>
  <c r="AC197" i="11"/>
  <c r="Z197" i="11"/>
  <c r="W197" i="11"/>
  <c r="U197" i="11"/>
  <c r="M197" i="11"/>
  <c r="J197" i="11"/>
  <c r="G197" i="11"/>
  <c r="D197" i="11"/>
  <c r="B197" i="11"/>
  <c r="AY196" i="11"/>
  <c r="AV196" i="11"/>
  <c r="AS196" i="11"/>
  <c r="AP196" i="11"/>
  <c r="AN196" i="11"/>
  <c r="AF196" i="11"/>
  <c r="AC196" i="11"/>
  <c r="Z196" i="11"/>
  <c r="W196" i="11"/>
  <c r="U196" i="11"/>
  <c r="M196" i="11"/>
  <c r="J196" i="11"/>
  <c r="G196" i="11"/>
  <c r="D196" i="11"/>
  <c r="B196" i="11"/>
  <c r="AS195" i="11"/>
  <c r="AP195" i="11"/>
  <c r="AN195" i="11"/>
  <c r="Z195" i="11"/>
  <c r="W195" i="11"/>
  <c r="U195" i="11"/>
  <c r="G195" i="11"/>
  <c r="D195" i="11"/>
  <c r="B195" i="11"/>
  <c r="AS194" i="11"/>
  <c r="AP194" i="11"/>
  <c r="AN194" i="11"/>
  <c r="Z194" i="11"/>
  <c r="W194" i="11"/>
  <c r="U194" i="11"/>
  <c r="G194" i="11"/>
  <c r="D194" i="11"/>
  <c r="B194" i="11"/>
  <c r="AS193" i="11"/>
  <c r="AP193" i="11"/>
  <c r="AN193" i="11"/>
  <c r="Z193" i="11"/>
  <c r="W193" i="11"/>
  <c r="U193" i="11"/>
  <c r="G193" i="11"/>
  <c r="D193" i="11"/>
  <c r="B193" i="11"/>
  <c r="AS192" i="11"/>
  <c r="AP192" i="11"/>
  <c r="AN192" i="11"/>
  <c r="Z192" i="11"/>
  <c r="W192" i="11"/>
  <c r="U192" i="11"/>
  <c r="G192" i="11"/>
  <c r="D192" i="11"/>
  <c r="B192" i="11"/>
  <c r="AM190" i="11"/>
  <c r="T190" i="11"/>
  <c r="A190" i="11"/>
  <c r="BD189" i="11"/>
  <c r="BC189" i="11"/>
  <c r="BB189" i="11"/>
  <c r="BA189" i="11"/>
  <c r="AZ189" i="11"/>
  <c r="AX189" i="11"/>
  <c r="AW189" i="11"/>
  <c r="AU189" i="11"/>
  <c r="AT189" i="11"/>
  <c r="AR189" i="11"/>
  <c r="AQ189" i="11"/>
  <c r="AO189" i="11"/>
  <c r="AK189" i="11"/>
  <c r="AJ189" i="11"/>
  <c r="AI189" i="11"/>
  <c r="AH189" i="11"/>
  <c r="AG189" i="11"/>
  <c r="AE189" i="11"/>
  <c r="AD189" i="11"/>
  <c r="AB189" i="11"/>
  <c r="AA189" i="11"/>
  <c r="Y189" i="11"/>
  <c r="X189" i="11"/>
  <c r="V189" i="11"/>
  <c r="R189" i="11"/>
  <c r="Q189" i="11"/>
  <c r="P189" i="11"/>
  <c r="O189" i="11"/>
  <c r="N189" i="11"/>
  <c r="L189" i="11"/>
  <c r="K189" i="11"/>
  <c r="I189" i="11"/>
  <c r="H189" i="11"/>
  <c r="F189" i="11"/>
  <c r="E189" i="11"/>
  <c r="C189" i="11"/>
  <c r="AY188" i="11"/>
  <c r="AV188" i="11"/>
  <c r="AS188" i="11"/>
  <c r="AP188" i="11"/>
  <c r="AN188" i="11"/>
  <c r="AF188" i="11"/>
  <c r="AC188" i="11"/>
  <c r="Z188" i="11"/>
  <c r="W188" i="11"/>
  <c r="U188" i="11"/>
  <c r="M188" i="11"/>
  <c r="J188" i="11"/>
  <c r="G188" i="11"/>
  <c r="D188" i="11"/>
  <c r="B188" i="11"/>
  <c r="AY187" i="11"/>
  <c r="AV187" i="11"/>
  <c r="AS187" i="11"/>
  <c r="AP187" i="11"/>
  <c r="AN187" i="11"/>
  <c r="AF187" i="11"/>
  <c r="AC187" i="11"/>
  <c r="Z187" i="11"/>
  <c r="W187" i="11"/>
  <c r="U187" i="11"/>
  <c r="M187" i="11"/>
  <c r="J187" i="11"/>
  <c r="G187" i="11"/>
  <c r="D187" i="11"/>
  <c r="B187" i="11"/>
  <c r="AY186" i="11"/>
  <c r="AV186" i="11"/>
  <c r="AS186" i="11"/>
  <c r="AP186" i="11"/>
  <c r="AN186" i="11"/>
  <c r="AF186" i="11"/>
  <c r="AC186" i="11"/>
  <c r="Z186" i="11"/>
  <c r="W186" i="11"/>
  <c r="U186" i="11"/>
  <c r="M186" i="11"/>
  <c r="J186" i="11"/>
  <c r="G186" i="11"/>
  <c r="D186" i="11"/>
  <c r="B186" i="11"/>
  <c r="AY185" i="11"/>
  <c r="AV185" i="11"/>
  <c r="AS185" i="11"/>
  <c r="AP185" i="11"/>
  <c r="AN185" i="11"/>
  <c r="AF185" i="11"/>
  <c r="AC185" i="11"/>
  <c r="Z185" i="11"/>
  <c r="W185" i="11"/>
  <c r="U185" i="11"/>
  <c r="M185" i="11"/>
  <c r="J185" i="11"/>
  <c r="G185" i="11"/>
  <c r="D185" i="11"/>
  <c r="B185" i="11"/>
  <c r="AS184" i="11"/>
  <c r="AP184" i="11"/>
  <c r="AN184" i="11"/>
  <c r="Z184" i="11"/>
  <c r="W184" i="11"/>
  <c r="U184" i="11"/>
  <c r="G184" i="11"/>
  <c r="D184" i="11"/>
  <c r="B184" i="11"/>
  <c r="AS183" i="11"/>
  <c r="AP183" i="11"/>
  <c r="AN183" i="11"/>
  <c r="Z183" i="11"/>
  <c r="W183" i="11"/>
  <c r="U183" i="11"/>
  <c r="G183" i="11"/>
  <c r="D183" i="11"/>
  <c r="B183" i="11"/>
  <c r="AS182" i="11"/>
  <c r="AP182" i="11"/>
  <c r="AN182" i="11"/>
  <c r="Z182" i="11"/>
  <c r="W182" i="11"/>
  <c r="U182" i="11"/>
  <c r="G182" i="11"/>
  <c r="D182" i="11"/>
  <c r="B182" i="11"/>
  <c r="AS181" i="11"/>
  <c r="AP181" i="11"/>
  <c r="AN181" i="11"/>
  <c r="Z181" i="11"/>
  <c r="W181" i="11"/>
  <c r="U181" i="11"/>
  <c r="G181" i="11"/>
  <c r="D181" i="11"/>
  <c r="B181" i="11"/>
  <c r="AM179" i="11"/>
  <c r="T179" i="11"/>
  <c r="A179" i="11"/>
  <c r="BD178" i="11"/>
  <c r="BC178" i="11"/>
  <c r="BB178" i="11"/>
  <c r="BA178" i="11"/>
  <c r="AZ178" i="11"/>
  <c r="AX178" i="11"/>
  <c r="AW178" i="11"/>
  <c r="AU178" i="11"/>
  <c r="AT178" i="11"/>
  <c r="AR178" i="11"/>
  <c r="AQ178" i="11"/>
  <c r="AO178" i="11"/>
  <c r="AK178" i="11"/>
  <c r="AJ178" i="11"/>
  <c r="AI178" i="11"/>
  <c r="AH178" i="11"/>
  <c r="AG178" i="11"/>
  <c r="AE178" i="11"/>
  <c r="AD178" i="11"/>
  <c r="AB178" i="11"/>
  <c r="AA178" i="11"/>
  <c r="Y178" i="11"/>
  <c r="X178" i="11"/>
  <c r="V178" i="11"/>
  <c r="R178" i="11"/>
  <c r="Q178" i="11"/>
  <c r="P178" i="11"/>
  <c r="O178" i="11"/>
  <c r="N178" i="11"/>
  <c r="L178" i="11"/>
  <c r="K178" i="11"/>
  <c r="I178" i="11"/>
  <c r="H178" i="11"/>
  <c r="F178" i="11"/>
  <c r="E178" i="11"/>
  <c r="C178" i="11"/>
  <c r="AY177" i="11"/>
  <c r="AV177" i="11"/>
  <c r="AS177" i="11"/>
  <c r="AP177" i="11"/>
  <c r="AN177" i="11"/>
  <c r="AF177" i="11"/>
  <c r="AC177" i="11"/>
  <c r="Z177" i="11"/>
  <c r="W177" i="11"/>
  <c r="U177" i="11"/>
  <c r="M177" i="11"/>
  <c r="J177" i="11"/>
  <c r="G177" i="11"/>
  <c r="D177" i="11"/>
  <c r="B177" i="11"/>
  <c r="AY176" i="11"/>
  <c r="AV176" i="11"/>
  <c r="AS176" i="11"/>
  <c r="AP176" i="11"/>
  <c r="AN176" i="11"/>
  <c r="AF176" i="11"/>
  <c r="AC176" i="11"/>
  <c r="Z176" i="11"/>
  <c r="W176" i="11"/>
  <c r="U176" i="11"/>
  <c r="M176" i="11"/>
  <c r="J176" i="11"/>
  <c r="G176" i="11"/>
  <c r="D176" i="11"/>
  <c r="B176" i="11"/>
  <c r="AY175" i="11"/>
  <c r="AV175" i="11"/>
  <c r="AS175" i="11"/>
  <c r="AP175" i="11"/>
  <c r="AN175" i="11"/>
  <c r="AF175" i="11"/>
  <c r="AC175" i="11"/>
  <c r="Z175" i="11"/>
  <c r="W175" i="11"/>
  <c r="U175" i="11"/>
  <c r="M175" i="11"/>
  <c r="J175" i="11"/>
  <c r="G175" i="11"/>
  <c r="D175" i="11"/>
  <c r="B175" i="11"/>
  <c r="AY174" i="11"/>
  <c r="AV174" i="11"/>
  <c r="AS174" i="11"/>
  <c r="AP174" i="11"/>
  <c r="AN174" i="11"/>
  <c r="AF174" i="11"/>
  <c r="AC174" i="11"/>
  <c r="Z174" i="11"/>
  <c r="W174" i="11"/>
  <c r="U174" i="11"/>
  <c r="M174" i="11"/>
  <c r="J174" i="11"/>
  <c r="G174" i="11"/>
  <c r="D174" i="11"/>
  <c r="B174" i="11"/>
  <c r="AS173" i="11"/>
  <c r="AP173" i="11"/>
  <c r="AN173" i="11"/>
  <c r="Z173" i="11"/>
  <c r="W173" i="11"/>
  <c r="U173" i="11"/>
  <c r="G173" i="11"/>
  <c r="D173" i="11"/>
  <c r="B173" i="11"/>
  <c r="AS172" i="11"/>
  <c r="AP172" i="11"/>
  <c r="AN172" i="11"/>
  <c r="Z172" i="11"/>
  <c r="W172" i="11"/>
  <c r="U172" i="11"/>
  <c r="G172" i="11"/>
  <c r="D172" i="11"/>
  <c r="B172" i="11"/>
  <c r="AS171" i="11"/>
  <c r="AP171" i="11"/>
  <c r="AN171" i="11"/>
  <c r="Z171" i="11"/>
  <c r="W171" i="11"/>
  <c r="U171" i="11"/>
  <c r="G171" i="11"/>
  <c r="D171" i="11"/>
  <c r="B171" i="11"/>
  <c r="AS170" i="11"/>
  <c r="AP170" i="11"/>
  <c r="AN170" i="11"/>
  <c r="Z170" i="11"/>
  <c r="W170" i="11"/>
  <c r="U170" i="11"/>
  <c r="G170" i="11"/>
  <c r="D170" i="11"/>
  <c r="B170" i="11"/>
  <c r="AM168" i="11"/>
  <c r="T168" i="11"/>
  <c r="A168" i="11"/>
  <c r="BD167" i="11"/>
  <c r="BC167" i="11"/>
  <c r="BB167" i="11"/>
  <c r="BA167" i="11"/>
  <c r="AZ167" i="11"/>
  <c r="AX167" i="11"/>
  <c r="AW167" i="11"/>
  <c r="AU167" i="11"/>
  <c r="AT167" i="11"/>
  <c r="AR167" i="11"/>
  <c r="AQ167" i="11"/>
  <c r="AO167" i="11"/>
  <c r="AK167" i="11"/>
  <c r="AJ167" i="11"/>
  <c r="AI167" i="11"/>
  <c r="AH167" i="11"/>
  <c r="AG167" i="11"/>
  <c r="AE167" i="11"/>
  <c r="AD167" i="11"/>
  <c r="AB167" i="11"/>
  <c r="AA167" i="11"/>
  <c r="Y167" i="11"/>
  <c r="X167" i="11"/>
  <c r="V167" i="11"/>
  <c r="R167" i="11"/>
  <c r="Q167" i="11"/>
  <c r="P167" i="11"/>
  <c r="O167" i="11"/>
  <c r="N167" i="11"/>
  <c r="L167" i="11"/>
  <c r="K167" i="11"/>
  <c r="I167" i="11"/>
  <c r="H167" i="11"/>
  <c r="F167" i="11"/>
  <c r="E167" i="11"/>
  <c r="C167" i="11"/>
  <c r="AY166" i="11"/>
  <c r="AV166" i="11"/>
  <c r="AS166" i="11"/>
  <c r="AP166" i="11"/>
  <c r="AN166" i="11"/>
  <c r="AF166" i="11"/>
  <c r="AC166" i="11"/>
  <c r="Z166" i="11"/>
  <c r="W166" i="11"/>
  <c r="U166" i="11"/>
  <c r="M166" i="11"/>
  <c r="J166" i="11"/>
  <c r="G166" i="11"/>
  <c r="D166" i="11"/>
  <c r="B166" i="11"/>
  <c r="AY165" i="11"/>
  <c r="AV165" i="11"/>
  <c r="AS165" i="11"/>
  <c r="AP165" i="11"/>
  <c r="AN165" i="11"/>
  <c r="AF165" i="11"/>
  <c r="AC165" i="11"/>
  <c r="Z165" i="11"/>
  <c r="W165" i="11"/>
  <c r="U165" i="11"/>
  <c r="M165" i="11"/>
  <c r="J165" i="11"/>
  <c r="G165" i="11"/>
  <c r="D165" i="11"/>
  <c r="B165" i="11"/>
  <c r="AY164" i="11"/>
  <c r="AV164" i="11"/>
  <c r="AS164" i="11"/>
  <c r="AP164" i="11"/>
  <c r="AN164" i="11"/>
  <c r="AF164" i="11"/>
  <c r="AC164" i="11"/>
  <c r="Z164" i="11"/>
  <c r="W164" i="11"/>
  <c r="U164" i="11"/>
  <c r="M164" i="11"/>
  <c r="J164" i="11"/>
  <c r="G164" i="11"/>
  <c r="D164" i="11"/>
  <c r="B164" i="11"/>
  <c r="AY163" i="11"/>
  <c r="AV163" i="11"/>
  <c r="AS163" i="11"/>
  <c r="AP163" i="11"/>
  <c r="AN163" i="11"/>
  <c r="AF163" i="11"/>
  <c r="AC163" i="11"/>
  <c r="Z163" i="11"/>
  <c r="W163" i="11"/>
  <c r="U163" i="11"/>
  <c r="M163" i="11"/>
  <c r="J163" i="11"/>
  <c r="G163" i="11"/>
  <c r="D163" i="11"/>
  <c r="B163" i="11"/>
  <c r="AS162" i="11"/>
  <c r="AP162" i="11"/>
  <c r="AN162" i="11"/>
  <c r="Z162" i="11"/>
  <c r="W162" i="11"/>
  <c r="U162" i="11"/>
  <c r="G162" i="11"/>
  <c r="D162" i="11"/>
  <c r="B162" i="11"/>
  <c r="AS161" i="11"/>
  <c r="AP161" i="11"/>
  <c r="AN161" i="11"/>
  <c r="Z161" i="11"/>
  <c r="W161" i="11"/>
  <c r="U161" i="11"/>
  <c r="G161" i="11"/>
  <c r="D161" i="11"/>
  <c r="B161" i="11"/>
  <c r="AS160" i="11"/>
  <c r="AP160" i="11"/>
  <c r="AN160" i="11"/>
  <c r="Z160" i="11"/>
  <c r="W160" i="11"/>
  <c r="U160" i="11"/>
  <c r="G160" i="11"/>
  <c r="D160" i="11"/>
  <c r="B160" i="11"/>
  <c r="AS159" i="11"/>
  <c r="AP159" i="11"/>
  <c r="AN159" i="11"/>
  <c r="Z159" i="11"/>
  <c r="W159" i="11"/>
  <c r="U159" i="11"/>
  <c r="G159" i="11"/>
  <c r="D159" i="11"/>
  <c r="B159" i="11"/>
  <c r="AM157" i="11"/>
  <c r="T157" i="11"/>
  <c r="A157" i="11"/>
  <c r="BD156" i="11"/>
  <c r="BC156" i="11"/>
  <c r="BB156" i="11"/>
  <c r="BA156" i="11"/>
  <c r="AZ156" i="11"/>
  <c r="AX156" i="11"/>
  <c r="AW156" i="11"/>
  <c r="AU156" i="11"/>
  <c r="AT156" i="11"/>
  <c r="AR156" i="11"/>
  <c r="AQ156" i="11"/>
  <c r="AO156" i="11"/>
  <c r="AK156" i="11"/>
  <c r="AJ156" i="11"/>
  <c r="AI156" i="11"/>
  <c r="AH156" i="11"/>
  <c r="AG156" i="11"/>
  <c r="AE156" i="11"/>
  <c r="AD156" i="11"/>
  <c r="AB156" i="11"/>
  <c r="AA156" i="11"/>
  <c r="Y156" i="11"/>
  <c r="X156" i="11"/>
  <c r="V156" i="11"/>
  <c r="R156" i="11"/>
  <c r="Q156" i="11"/>
  <c r="P156" i="11"/>
  <c r="O156" i="11"/>
  <c r="N156" i="11"/>
  <c r="L156" i="11"/>
  <c r="K156" i="11"/>
  <c r="I156" i="11"/>
  <c r="H156" i="11"/>
  <c r="F156" i="11"/>
  <c r="E156" i="11"/>
  <c r="C156" i="11"/>
  <c r="AY155" i="11"/>
  <c r="AV155" i="11"/>
  <c r="AS155" i="11"/>
  <c r="AP155" i="11"/>
  <c r="AN155" i="11"/>
  <c r="AF155" i="11"/>
  <c r="AC155" i="11"/>
  <c r="Z155" i="11"/>
  <c r="W155" i="11"/>
  <c r="U155" i="11"/>
  <c r="M155" i="11"/>
  <c r="J155" i="11"/>
  <c r="G155" i="11"/>
  <c r="D155" i="11"/>
  <c r="B155" i="11"/>
  <c r="AY154" i="11"/>
  <c r="AV154" i="11"/>
  <c r="AS154" i="11"/>
  <c r="AP154" i="11"/>
  <c r="AN154" i="11"/>
  <c r="AF154" i="11"/>
  <c r="AC154" i="11"/>
  <c r="Z154" i="11"/>
  <c r="W154" i="11"/>
  <c r="U154" i="11"/>
  <c r="M154" i="11"/>
  <c r="J154" i="11"/>
  <c r="G154" i="11"/>
  <c r="D154" i="11"/>
  <c r="B154" i="11"/>
  <c r="AY153" i="11"/>
  <c r="AV153" i="11"/>
  <c r="AS153" i="11"/>
  <c r="AP153" i="11"/>
  <c r="AN153" i="11"/>
  <c r="AF153" i="11"/>
  <c r="AC153" i="11"/>
  <c r="Z153" i="11"/>
  <c r="W153" i="11"/>
  <c r="U153" i="11"/>
  <c r="M153" i="11"/>
  <c r="J153" i="11"/>
  <c r="G153" i="11"/>
  <c r="D153" i="11"/>
  <c r="B153" i="11"/>
  <c r="AY152" i="11"/>
  <c r="AV152" i="11"/>
  <c r="AS152" i="11"/>
  <c r="AP152" i="11"/>
  <c r="AN152" i="11"/>
  <c r="AF152" i="11"/>
  <c r="AF156" i="11" s="1"/>
  <c r="AC152" i="11"/>
  <c r="Z152" i="11"/>
  <c r="W152" i="11"/>
  <c r="U152" i="11"/>
  <c r="M152" i="11"/>
  <c r="J152" i="11"/>
  <c r="G152" i="11"/>
  <c r="D152" i="11"/>
  <c r="B152" i="11"/>
  <c r="AS151" i="11"/>
  <c r="AP151" i="11"/>
  <c r="AN151" i="11"/>
  <c r="Z151" i="11"/>
  <c r="W151" i="11"/>
  <c r="U151" i="11"/>
  <c r="G151" i="11"/>
  <c r="D151" i="11"/>
  <c r="B151" i="11"/>
  <c r="AS150" i="11"/>
  <c r="AP150" i="11"/>
  <c r="AN150" i="11"/>
  <c r="Z150" i="11"/>
  <c r="W150" i="11"/>
  <c r="U150" i="11"/>
  <c r="G150" i="11"/>
  <c r="D150" i="11"/>
  <c r="B150" i="11"/>
  <c r="AS149" i="11"/>
  <c r="AP149" i="11"/>
  <c r="AN149" i="11"/>
  <c r="Z149" i="11"/>
  <c r="W149" i="11"/>
  <c r="U149" i="11"/>
  <c r="G149" i="11"/>
  <c r="D149" i="11"/>
  <c r="B149" i="11"/>
  <c r="AS148" i="11"/>
  <c r="AP148" i="11"/>
  <c r="AN148" i="11"/>
  <c r="Z148" i="11"/>
  <c r="W148" i="11"/>
  <c r="U148" i="11"/>
  <c r="G148" i="11"/>
  <c r="D148" i="11"/>
  <c r="B148" i="11"/>
  <c r="AM146" i="11"/>
  <c r="T146" i="11"/>
  <c r="A146" i="11"/>
  <c r="BD145" i="11"/>
  <c r="BC145" i="11"/>
  <c r="BB145" i="11"/>
  <c r="BA145" i="11"/>
  <c r="AZ145" i="11"/>
  <c r="AX145" i="11"/>
  <c r="AW145" i="11"/>
  <c r="AU145" i="11"/>
  <c r="AT145" i="11"/>
  <c r="AR145" i="11"/>
  <c r="AQ145" i="11"/>
  <c r="AO145" i="11"/>
  <c r="AK145" i="11"/>
  <c r="AJ145" i="11"/>
  <c r="AI145" i="11"/>
  <c r="AH145" i="11"/>
  <c r="AG145" i="11"/>
  <c r="AE145" i="11"/>
  <c r="AD145" i="11"/>
  <c r="AB145" i="11"/>
  <c r="AA145" i="11"/>
  <c r="Y145" i="11"/>
  <c r="X145" i="11"/>
  <c r="V145" i="11"/>
  <c r="R145" i="11"/>
  <c r="Q145" i="11"/>
  <c r="P145" i="11"/>
  <c r="O145" i="11"/>
  <c r="N145" i="11"/>
  <c r="L145" i="11"/>
  <c r="K145" i="11"/>
  <c r="I145" i="11"/>
  <c r="H145" i="11"/>
  <c r="F145" i="11"/>
  <c r="E145" i="11"/>
  <c r="C145" i="11"/>
  <c r="AY144" i="11"/>
  <c r="AV144" i="11"/>
  <c r="AS144" i="11"/>
  <c r="AP144" i="11"/>
  <c r="AN144" i="11"/>
  <c r="AF144" i="11"/>
  <c r="AC144" i="11"/>
  <c r="Z144" i="11"/>
  <c r="W144" i="11"/>
  <c r="U144" i="11"/>
  <c r="M144" i="11"/>
  <c r="J144" i="11"/>
  <c r="G144" i="11"/>
  <c r="D144" i="11"/>
  <c r="B144" i="11"/>
  <c r="AY143" i="11"/>
  <c r="AV143" i="11"/>
  <c r="AS143" i="11"/>
  <c r="AP143" i="11"/>
  <c r="AN143" i="11"/>
  <c r="AF143" i="11"/>
  <c r="AC143" i="11"/>
  <c r="Z143" i="11"/>
  <c r="W143" i="11"/>
  <c r="U143" i="11"/>
  <c r="M143" i="11"/>
  <c r="J143" i="11"/>
  <c r="G143" i="11"/>
  <c r="D143" i="11"/>
  <c r="B143" i="11"/>
  <c r="AY142" i="11"/>
  <c r="AV142" i="11"/>
  <c r="AS142" i="11"/>
  <c r="AP142" i="11"/>
  <c r="AN142" i="11"/>
  <c r="AF142" i="11"/>
  <c r="AC142" i="11"/>
  <c r="Z142" i="11"/>
  <c r="W142" i="11"/>
  <c r="U142" i="11"/>
  <c r="M142" i="11"/>
  <c r="J142" i="11"/>
  <c r="G142" i="11"/>
  <c r="D142" i="11"/>
  <c r="B142" i="11"/>
  <c r="AY141" i="11"/>
  <c r="AV141" i="11"/>
  <c r="AS141" i="11"/>
  <c r="AP141" i="11"/>
  <c r="AN141" i="11"/>
  <c r="AF141" i="11"/>
  <c r="AC141" i="11"/>
  <c r="Z141" i="11"/>
  <c r="W141" i="11"/>
  <c r="U141" i="11"/>
  <c r="M141" i="11"/>
  <c r="J141" i="11"/>
  <c r="G141" i="11"/>
  <c r="D141" i="11"/>
  <c r="B141" i="11"/>
  <c r="AS140" i="11"/>
  <c r="AP140" i="11"/>
  <c r="AN140" i="11"/>
  <c r="Z140" i="11"/>
  <c r="W140" i="11"/>
  <c r="U140" i="11"/>
  <c r="G140" i="11"/>
  <c r="D140" i="11"/>
  <c r="B140" i="11"/>
  <c r="AS139" i="11"/>
  <c r="AP139" i="11"/>
  <c r="AN139" i="11"/>
  <c r="Z139" i="11"/>
  <c r="W139" i="11"/>
  <c r="U139" i="11"/>
  <c r="G139" i="11"/>
  <c r="D139" i="11"/>
  <c r="B139" i="11"/>
  <c r="AS138" i="11"/>
  <c r="AP138" i="11"/>
  <c r="AN138" i="11"/>
  <c r="Z138" i="11"/>
  <c r="W138" i="11"/>
  <c r="U138" i="11"/>
  <c r="G138" i="11"/>
  <c r="D138" i="11"/>
  <c r="B138" i="11"/>
  <c r="AS137" i="11"/>
  <c r="AP137" i="11"/>
  <c r="AN137" i="11"/>
  <c r="Z137" i="11"/>
  <c r="W137" i="11"/>
  <c r="U137" i="11"/>
  <c r="G137" i="11"/>
  <c r="D137" i="11"/>
  <c r="B137" i="11"/>
  <c r="B145" i="11" s="1"/>
  <c r="AM135" i="11"/>
  <c r="T135" i="11"/>
  <c r="A135" i="11"/>
  <c r="BD134" i="11"/>
  <c r="BC134" i="11"/>
  <c r="BB134" i="11"/>
  <c r="BA134" i="11"/>
  <c r="AZ134" i="11"/>
  <c r="AX134" i="11"/>
  <c r="AW134" i="11"/>
  <c r="AU134" i="11"/>
  <c r="AT134" i="11"/>
  <c r="AR134" i="11"/>
  <c r="AQ134" i="11"/>
  <c r="AO134" i="11"/>
  <c r="AK134" i="11"/>
  <c r="AJ134" i="11"/>
  <c r="AI134" i="11"/>
  <c r="AH134" i="11"/>
  <c r="AG134" i="11"/>
  <c r="AE134" i="11"/>
  <c r="AD134" i="11"/>
  <c r="AB134" i="11"/>
  <c r="AA134" i="11"/>
  <c r="Y134" i="11"/>
  <c r="X134" i="11"/>
  <c r="V134" i="11"/>
  <c r="R134" i="11"/>
  <c r="Q134" i="11"/>
  <c r="P134" i="11"/>
  <c r="O134" i="11"/>
  <c r="N134" i="11"/>
  <c r="L134" i="11"/>
  <c r="K134" i="11"/>
  <c r="I134" i="11"/>
  <c r="H134" i="11"/>
  <c r="F134" i="11"/>
  <c r="E134" i="11"/>
  <c r="C134" i="11"/>
  <c r="AY133" i="11"/>
  <c r="AV133" i="11"/>
  <c r="AS133" i="11"/>
  <c r="AP133" i="11"/>
  <c r="AN133" i="11"/>
  <c r="AF133" i="11"/>
  <c r="AC133" i="11"/>
  <c r="Z133" i="11"/>
  <c r="W133" i="11"/>
  <c r="U133" i="11"/>
  <c r="M133" i="11"/>
  <c r="J133" i="11"/>
  <c r="G133" i="11"/>
  <c r="D133" i="11"/>
  <c r="B133" i="11"/>
  <c r="AY132" i="11"/>
  <c r="AV132" i="11"/>
  <c r="AS132" i="11"/>
  <c r="AP132" i="11"/>
  <c r="AN132" i="11"/>
  <c r="AF132" i="11"/>
  <c r="AC132" i="11"/>
  <c r="Z132" i="11"/>
  <c r="W132" i="11"/>
  <c r="U132" i="11"/>
  <c r="M132" i="11"/>
  <c r="J132" i="11"/>
  <c r="G132" i="11"/>
  <c r="D132" i="11"/>
  <c r="B132" i="11"/>
  <c r="AY131" i="11"/>
  <c r="AV131" i="11"/>
  <c r="AS131" i="11"/>
  <c r="AP131" i="11"/>
  <c r="AN131" i="11"/>
  <c r="AF131" i="11"/>
  <c r="AC131" i="11"/>
  <c r="Z131" i="11"/>
  <c r="W131" i="11"/>
  <c r="U131" i="11"/>
  <c r="M131" i="11"/>
  <c r="J131" i="11"/>
  <c r="G131" i="11"/>
  <c r="D131" i="11"/>
  <c r="B131" i="11"/>
  <c r="AY130" i="11"/>
  <c r="AV130" i="11"/>
  <c r="AS130" i="11"/>
  <c r="AP130" i="11"/>
  <c r="AN130" i="11"/>
  <c r="AF130" i="11"/>
  <c r="AC130" i="11"/>
  <c r="Z130" i="11"/>
  <c r="W130" i="11"/>
  <c r="U130" i="11"/>
  <c r="M130" i="11"/>
  <c r="J130" i="11"/>
  <c r="G130" i="11"/>
  <c r="D130" i="11"/>
  <c r="B130" i="11"/>
  <c r="AS129" i="11"/>
  <c r="AP129" i="11"/>
  <c r="AN129" i="11"/>
  <c r="Z129" i="11"/>
  <c r="W129" i="11"/>
  <c r="U129" i="11"/>
  <c r="G129" i="11"/>
  <c r="D129" i="11"/>
  <c r="B129" i="11"/>
  <c r="AS128" i="11"/>
  <c r="AP128" i="11"/>
  <c r="AN128" i="11"/>
  <c r="Z128" i="11"/>
  <c r="W128" i="11"/>
  <c r="U128" i="11"/>
  <c r="G128" i="11"/>
  <c r="D128" i="11"/>
  <c r="B128" i="11"/>
  <c r="AS127" i="11"/>
  <c r="AP127" i="11"/>
  <c r="AN127" i="11"/>
  <c r="Z127" i="11"/>
  <c r="W127" i="11"/>
  <c r="U127" i="11"/>
  <c r="G127" i="11"/>
  <c r="D127" i="11"/>
  <c r="B127" i="11"/>
  <c r="AS126" i="11"/>
  <c r="AP126" i="11"/>
  <c r="AN126" i="11"/>
  <c r="Z126" i="11"/>
  <c r="W126" i="11"/>
  <c r="U126" i="11"/>
  <c r="G126" i="11"/>
  <c r="D126" i="11"/>
  <c r="B126" i="11"/>
  <c r="AM124" i="11"/>
  <c r="T124" i="11"/>
  <c r="A124" i="11"/>
  <c r="BD123" i="11"/>
  <c r="BC123" i="11"/>
  <c r="BB123" i="11"/>
  <c r="BA123" i="11"/>
  <c r="AZ123" i="11"/>
  <c r="AX123" i="11"/>
  <c r="AW123" i="11"/>
  <c r="AU123" i="11"/>
  <c r="AT123" i="11"/>
  <c r="AR123" i="11"/>
  <c r="AQ123" i="11"/>
  <c r="AO123" i="11"/>
  <c r="AK123" i="11"/>
  <c r="AJ123" i="11"/>
  <c r="AI123" i="11"/>
  <c r="AH123" i="11"/>
  <c r="AG123" i="11"/>
  <c r="AE123" i="11"/>
  <c r="AD123" i="11"/>
  <c r="AB123" i="11"/>
  <c r="AA123" i="11"/>
  <c r="Y123" i="11"/>
  <c r="X123" i="11"/>
  <c r="V123" i="11"/>
  <c r="R123" i="11"/>
  <c r="Q123" i="11"/>
  <c r="P123" i="11"/>
  <c r="O123" i="11"/>
  <c r="N123" i="11"/>
  <c r="L123" i="11"/>
  <c r="K123" i="11"/>
  <c r="I123" i="11"/>
  <c r="H123" i="11"/>
  <c r="F123" i="11"/>
  <c r="E123" i="11"/>
  <c r="C123" i="11"/>
  <c r="AY122" i="11"/>
  <c r="AV122" i="11"/>
  <c r="AS122" i="11"/>
  <c r="AP122" i="11"/>
  <c r="AN122" i="11"/>
  <c r="AF122" i="11"/>
  <c r="AC122" i="11"/>
  <c r="Z122" i="11"/>
  <c r="W122" i="11"/>
  <c r="U122" i="11"/>
  <c r="M122" i="11"/>
  <c r="J122" i="11"/>
  <c r="G122" i="11"/>
  <c r="D122" i="11"/>
  <c r="B122" i="11"/>
  <c r="AY121" i="11"/>
  <c r="AV121" i="11"/>
  <c r="AS121" i="11"/>
  <c r="AP121" i="11"/>
  <c r="AN121" i="11"/>
  <c r="AF121" i="11"/>
  <c r="AC121" i="11"/>
  <c r="Z121" i="11"/>
  <c r="W121" i="11"/>
  <c r="U121" i="11"/>
  <c r="M121" i="11"/>
  <c r="J121" i="11"/>
  <c r="G121" i="11"/>
  <c r="D121" i="11"/>
  <c r="B121" i="11"/>
  <c r="AY120" i="11"/>
  <c r="AV120" i="11"/>
  <c r="AS120" i="11"/>
  <c r="AP120" i="11"/>
  <c r="AN120" i="11"/>
  <c r="AF120" i="11"/>
  <c r="AC120" i="11"/>
  <c r="Z120" i="11"/>
  <c r="W120" i="11"/>
  <c r="U120" i="11"/>
  <c r="M120" i="11"/>
  <c r="J120" i="11"/>
  <c r="G120" i="11"/>
  <c r="D120" i="11"/>
  <c r="B120" i="11"/>
  <c r="AY119" i="11"/>
  <c r="AV119" i="11"/>
  <c r="AS119" i="11"/>
  <c r="AP119" i="11"/>
  <c r="AN119" i="11"/>
  <c r="AF119" i="11"/>
  <c r="AC119" i="11"/>
  <c r="Z119" i="11"/>
  <c r="W119" i="11"/>
  <c r="U119" i="11"/>
  <c r="M119" i="11"/>
  <c r="J119" i="11"/>
  <c r="G119" i="11"/>
  <c r="D119" i="11"/>
  <c r="B119" i="11"/>
  <c r="AS118" i="11"/>
  <c r="AP118" i="11"/>
  <c r="AN118" i="11"/>
  <c r="Z118" i="11"/>
  <c r="W118" i="11"/>
  <c r="U118" i="11"/>
  <c r="G118" i="11"/>
  <c r="D118" i="11"/>
  <c r="B118" i="11"/>
  <c r="AS117" i="11"/>
  <c r="AP117" i="11"/>
  <c r="AN117" i="11"/>
  <c r="Z117" i="11"/>
  <c r="W117" i="11"/>
  <c r="U117" i="11"/>
  <c r="G117" i="11"/>
  <c r="D117" i="11"/>
  <c r="B117" i="11"/>
  <c r="AS116" i="11"/>
  <c r="AP116" i="11"/>
  <c r="AN116" i="11"/>
  <c r="Z116" i="11"/>
  <c r="W116" i="11"/>
  <c r="U116" i="11"/>
  <c r="G116" i="11"/>
  <c r="D116" i="11"/>
  <c r="B116" i="11"/>
  <c r="AS115" i="11"/>
  <c r="AP115" i="11"/>
  <c r="AN115" i="11"/>
  <c r="Z115" i="11"/>
  <c r="W115" i="11"/>
  <c r="U115" i="11"/>
  <c r="G115" i="11"/>
  <c r="D115" i="11"/>
  <c r="B115" i="11"/>
  <c r="AM113" i="11"/>
  <c r="T113" i="11"/>
  <c r="A113" i="11"/>
  <c r="BD112" i="11"/>
  <c r="BC112" i="11"/>
  <c r="BB112" i="11"/>
  <c r="BA112" i="11"/>
  <c r="AZ112" i="11"/>
  <c r="AX112" i="11"/>
  <c r="AW112" i="11"/>
  <c r="AU112" i="11"/>
  <c r="AT112" i="11"/>
  <c r="AR112" i="11"/>
  <c r="AQ112" i="11"/>
  <c r="AO112" i="11"/>
  <c r="AK112" i="11"/>
  <c r="AJ112" i="11"/>
  <c r="AI112" i="11"/>
  <c r="AH112" i="11"/>
  <c r="AG112" i="11"/>
  <c r="AE112" i="11"/>
  <c r="AD112" i="11"/>
  <c r="AB112" i="11"/>
  <c r="AA112" i="11"/>
  <c r="Y112" i="11"/>
  <c r="X112" i="11"/>
  <c r="V112" i="11"/>
  <c r="R112" i="11"/>
  <c r="Q112" i="11"/>
  <c r="P112" i="11"/>
  <c r="O112" i="11"/>
  <c r="N112" i="11"/>
  <c r="L112" i="11"/>
  <c r="K112" i="11"/>
  <c r="I112" i="11"/>
  <c r="H112" i="11"/>
  <c r="F112" i="11"/>
  <c r="E112" i="11"/>
  <c r="C112" i="11"/>
  <c r="AY111" i="11"/>
  <c r="AV111" i="11"/>
  <c r="AS111" i="11"/>
  <c r="AP111" i="11"/>
  <c r="AN111" i="11"/>
  <c r="AF111" i="11"/>
  <c r="AC111" i="11"/>
  <c r="Z111" i="11"/>
  <c r="W111" i="11"/>
  <c r="U111" i="11"/>
  <c r="M111" i="11"/>
  <c r="J111" i="11"/>
  <c r="G111" i="11"/>
  <c r="D111" i="11"/>
  <c r="B111" i="11"/>
  <c r="AY110" i="11"/>
  <c r="AV110" i="11"/>
  <c r="AS110" i="11"/>
  <c r="AP110" i="11"/>
  <c r="AN110" i="11"/>
  <c r="AF110" i="11"/>
  <c r="AC110" i="11"/>
  <c r="Z110" i="11"/>
  <c r="W110" i="11"/>
  <c r="U110" i="11"/>
  <c r="M110" i="11"/>
  <c r="J110" i="11"/>
  <c r="G110" i="11"/>
  <c r="D110" i="11"/>
  <c r="B110" i="11"/>
  <c r="AY109" i="11"/>
  <c r="AV109" i="11"/>
  <c r="AS109" i="11"/>
  <c r="AP109" i="11"/>
  <c r="AN109" i="11"/>
  <c r="AF109" i="11"/>
  <c r="AC109" i="11"/>
  <c r="Z109" i="11"/>
  <c r="W109" i="11"/>
  <c r="U109" i="11"/>
  <c r="M109" i="11"/>
  <c r="J109" i="11"/>
  <c r="G109" i="11"/>
  <c r="D109" i="11"/>
  <c r="B109" i="11"/>
  <c r="AY108" i="11"/>
  <c r="AV108" i="11"/>
  <c r="AS108" i="11"/>
  <c r="AP108" i="11"/>
  <c r="AN108" i="11"/>
  <c r="AF108" i="11"/>
  <c r="AC108" i="11"/>
  <c r="Z108" i="11"/>
  <c r="W108" i="11"/>
  <c r="U108" i="11"/>
  <c r="M108" i="11"/>
  <c r="J108" i="11"/>
  <c r="G108" i="11"/>
  <c r="D108" i="11"/>
  <c r="B108" i="11"/>
  <c r="AS107" i="11"/>
  <c r="AP107" i="11"/>
  <c r="AN107" i="11"/>
  <c r="Z107" i="11"/>
  <c r="W107" i="11"/>
  <c r="U107" i="11"/>
  <c r="G107" i="11"/>
  <c r="D107" i="11"/>
  <c r="B107" i="11"/>
  <c r="AS106" i="11"/>
  <c r="AP106" i="11"/>
  <c r="AN106" i="11"/>
  <c r="Z106" i="11"/>
  <c r="W106" i="11"/>
  <c r="U106" i="11"/>
  <c r="G106" i="11"/>
  <c r="D106" i="11"/>
  <c r="B106" i="11"/>
  <c r="AS105" i="11"/>
  <c r="AP105" i="11"/>
  <c r="AN105" i="11"/>
  <c r="Z105" i="11"/>
  <c r="W105" i="11"/>
  <c r="U105" i="11"/>
  <c r="G105" i="11"/>
  <c r="D105" i="11"/>
  <c r="B105" i="11"/>
  <c r="AS104" i="11"/>
  <c r="AP104" i="11"/>
  <c r="AN104" i="11"/>
  <c r="Z104" i="11"/>
  <c r="W104" i="11"/>
  <c r="U104" i="11"/>
  <c r="G104" i="11"/>
  <c r="D104" i="11"/>
  <c r="B104" i="11"/>
  <c r="AM102" i="11"/>
  <c r="T102" i="11"/>
  <c r="A102" i="11"/>
  <c r="BD101" i="11"/>
  <c r="BC101" i="11"/>
  <c r="BB101" i="11"/>
  <c r="BA101" i="11"/>
  <c r="AZ101" i="11"/>
  <c r="AX101" i="11"/>
  <c r="AW101" i="11"/>
  <c r="AU101" i="11"/>
  <c r="AT101" i="11"/>
  <c r="AR101" i="11"/>
  <c r="AQ101" i="11"/>
  <c r="AO101" i="11"/>
  <c r="AK101" i="11"/>
  <c r="AJ101" i="11"/>
  <c r="AI101" i="11"/>
  <c r="AH101" i="11"/>
  <c r="AG101" i="11"/>
  <c r="AE101" i="11"/>
  <c r="AD101" i="11"/>
  <c r="AB101" i="11"/>
  <c r="AA101" i="11"/>
  <c r="Y101" i="11"/>
  <c r="X101" i="11"/>
  <c r="V101" i="11"/>
  <c r="R101" i="11"/>
  <c r="Q101" i="11"/>
  <c r="P101" i="11"/>
  <c r="O101" i="11"/>
  <c r="N101" i="11"/>
  <c r="L101" i="11"/>
  <c r="K101" i="11"/>
  <c r="I101" i="11"/>
  <c r="H101" i="11"/>
  <c r="F101" i="11"/>
  <c r="E101" i="11"/>
  <c r="C101" i="11"/>
  <c r="AY100" i="11"/>
  <c r="AV100" i="11"/>
  <c r="AS100" i="11"/>
  <c r="AP100" i="11"/>
  <c r="AN100" i="11"/>
  <c r="AF100" i="11"/>
  <c r="AC100" i="11"/>
  <c r="Z100" i="11"/>
  <c r="W100" i="11"/>
  <c r="U100" i="11"/>
  <c r="M100" i="11"/>
  <c r="J100" i="11"/>
  <c r="G100" i="11"/>
  <c r="D100" i="11"/>
  <c r="B100" i="11"/>
  <c r="AY99" i="11"/>
  <c r="AV99" i="11"/>
  <c r="AS99" i="11"/>
  <c r="AP99" i="11"/>
  <c r="AN99" i="11"/>
  <c r="AF99" i="11"/>
  <c r="AC99" i="11"/>
  <c r="Z99" i="11"/>
  <c r="W99" i="11"/>
  <c r="U99" i="11"/>
  <c r="M99" i="11"/>
  <c r="J99" i="11"/>
  <c r="G99" i="11"/>
  <c r="D99" i="11"/>
  <c r="B99" i="11"/>
  <c r="AY98" i="11"/>
  <c r="AV98" i="11"/>
  <c r="AS98" i="11"/>
  <c r="AP98" i="11"/>
  <c r="AN98" i="11"/>
  <c r="AF98" i="11"/>
  <c r="AC98" i="11"/>
  <c r="Z98" i="11"/>
  <c r="W98" i="11"/>
  <c r="U98" i="11"/>
  <c r="M98" i="11"/>
  <c r="J98" i="11"/>
  <c r="G98" i="11"/>
  <c r="D98" i="11"/>
  <c r="B98" i="11"/>
  <c r="AY97" i="11"/>
  <c r="AV97" i="11"/>
  <c r="AS97" i="11"/>
  <c r="AP97" i="11"/>
  <c r="AN97" i="11"/>
  <c r="AF97" i="11"/>
  <c r="AC97" i="11"/>
  <c r="Z97" i="11"/>
  <c r="W97" i="11"/>
  <c r="U97" i="11"/>
  <c r="M97" i="11"/>
  <c r="J97" i="11"/>
  <c r="G97" i="11"/>
  <c r="D97" i="11"/>
  <c r="B97" i="11"/>
  <c r="AS96" i="11"/>
  <c r="AP96" i="11"/>
  <c r="AN96" i="11"/>
  <c r="Z96" i="11"/>
  <c r="W96" i="11"/>
  <c r="U96" i="11"/>
  <c r="G96" i="11"/>
  <c r="D96" i="11"/>
  <c r="B96" i="11"/>
  <c r="AS95" i="11"/>
  <c r="AP95" i="11"/>
  <c r="AN95" i="11"/>
  <c r="Z95" i="11"/>
  <c r="W95" i="11"/>
  <c r="U95" i="11"/>
  <c r="G95" i="11"/>
  <c r="D95" i="11"/>
  <c r="B95" i="11"/>
  <c r="AS94" i="11"/>
  <c r="AP94" i="11"/>
  <c r="AN94" i="11"/>
  <c r="Z94" i="11"/>
  <c r="W94" i="11"/>
  <c r="U94" i="11"/>
  <c r="G94" i="11"/>
  <c r="D94" i="11"/>
  <c r="B94" i="11"/>
  <c r="AS93" i="11"/>
  <c r="AP93" i="11"/>
  <c r="AN93" i="11"/>
  <c r="Z93" i="11"/>
  <c r="W93" i="11"/>
  <c r="U93" i="11"/>
  <c r="G93" i="11"/>
  <c r="D93" i="11"/>
  <c r="B93" i="11"/>
  <c r="AM91" i="11"/>
  <c r="T91" i="11"/>
  <c r="A91" i="11"/>
  <c r="BD90" i="11"/>
  <c r="BC90" i="11"/>
  <c r="BB90" i="11"/>
  <c r="BA90" i="11"/>
  <c r="AZ90" i="11"/>
  <c r="AX90" i="11"/>
  <c r="AW90" i="11"/>
  <c r="AU90" i="11"/>
  <c r="AT90" i="11"/>
  <c r="AR90" i="11"/>
  <c r="AQ90" i="11"/>
  <c r="AO90" i="11"/>
  <c r="AK90" i="11"/>
  <c r="AJ90" i="11"/>
  <c r="AI90" i="11"/>
  <c r="AH90" i="11"/>
  <c r="AG90" i="11"/>
  <c r="AE90" i="11"/>
  <c r="AD90" i="11"/>
  <c r="AB90" i="11"/>
  <c r="AA90" i="11"/>
  <c r="Y90" i="11"/>
  <c r="X90" i="11"/>
  <c r="V90" i="11"/>
  <c r="R90" i="11"/>
  <c r="Q90" i="11"/>
  <c r="P90" i="11"/>
  <c r="O90" i="11"/>
  <c r="N90" i="11"/>
  <c r="L90" i="11"/>
  <c r="K90" i="11"/>
  <c r="I90" i="11"/>
  <c r="H90" i="11"/>
  <c r="F90" i="11"/>
  <c r="E90" i="11"/>
  <c r="C90" i="11"/>
  <c r="AY89" i="11"/>
  <c r="AV89" i="11"/>
  <c r="AS89" i="11"/>
  <c r="AP89" i="11"/>
  <c r="AN89" i="11"/>
  <c r="AF89" i="11"/>
  <c r="AC89" i="11"/>
  <c r="Z89" i="11"/>
  <c r="W89" i="11"/>
  <c r="U89" i="11"/>
  <c r="M89" i="11"/>
  <c r="J89" i="11"/>
  <c r="G89" i="11"/>
  <c r="D89" i="11"/>
  <c r="B89" i="11"/>
  <c r="AY88" i="11"/>
  <c r="AV88" i="11"/>
  <c r="AS88" i="11"/>
  <c r="AP88" i="11"/>
  <c r="AN88" i="11"/>
  <c r="AF88" i="11"/>
  <c r="AC88" i="11"/>
  <c r="Z88" i="11"/>
  <c r="W88" i="11"/>
  <c r="U88" i="11"/>
  <c r="M88" i="11"/>
  <c r="J88" i="11"/>
  <c r="G88" i="11"/>
  <c r="D88" i="11"/>
  <c r="B88" i="11"/>
  <c r="AY87" i="11"/>
  <c r="AV87" i="11"/>
  <c r="AS87" i="11"/>
  <c r="AP87" i="11"/>
  <c r="AN87" i="11"/>
  <c r="AF87" i="11"/>
  <c r="AC87" i="11"/>
  <c r="Z87" i="11"/>
  <c r="W87" i="11"/>
  <c r="U87" i="11"/>
  <c r="M87" i="11"/>
  <c r="J87" i="11"/>
  <c r="G87" i="11"/>
  <c r="D87" i="11"/>
  <c r="B87" i="11"/>
  <c r="AY86" i="11"/>
  <c r="AV86" i="11"/>
  <c r="AS86" i="11"/>
  <c r="AP86" i="11"/>
  <c r="AN86" i="11"/>
  <c r="AF86" i="11"/>
  <c r="AC86" i="11"/>
  <c r="Z86" i="11"/>
  <c r="W86" i="11"/>
  <c r="U86" i="11"/>
  <c r="M86" i="11"/>
  <c r="J86" i="11"/>
  <c r="G86" i="11"/>
  <c r="D86" i="11"/>
  <c r="B86" i="11"/>
  <c r="AS85" i="11"/>
  <c r="AP85" i="11"/>
  <c r="AN85" i="11"/>
  <c r="Z85" i="11"/>
  <c r="W85" i="11"/>
  <c r="U85" i="11"/>
  <c r="G85" i="11"/>
  <c r="D85" i="11"/>
  <c r="B85" i="11"/>
  <c r="AS84" i="11"/>
  <c r="AP84" i="11"/>
  <c r="AN84" i="11"/>
  <c r="Z84" i="11"/>
  <c r="W84" i="11"/>
  <c r="U84" i="11"/>
  <c r="G84" i="11"/>
  <c r="D84" i="11"/>
  <c r="B84" i="11"/>
  <c r="AS83" i="11"/>
  <c r="AP83" i="11"/>
  <c r="AN83" i="11"/>
  <c r="Z83" i="11"/>
  <c r="W83" i="11"/>
  <c r="U83" i="11"/>
  <c r="G83" i="11"/>
  <c r="D83" i="11"/>
  <c r="B83" i="11"/>
  <c r="AS82" i="11"/>
  <c r="AP82" i="11"/>
  <c r="AN82" i="11"/>
  <c r="Z82" i="11"/>
  <c r="W82" i="11"/>
  <c r="U82" i="11"/>
  <c r="G82" i="11"/>
  <c r="D82" i="11"/>
  <c r="B82" i="11"/>
  <c r="AM80" i="11"/>
  <c r="T80" i="11"/>
  <c r="A80" i="11"/>
  <c r="BD79" i="11"/>
  <c r="BC79" i="11"/>
  <c r="BB79" i="11"/>
  <c r="BA79" i="11"/>
  <c r="AZ79" i="11"/>
  <c r="AX79" i="11"/>
  <c r="AW79" i="11"/>
  <c r="AU79" i="11"/>
  <c r="AT79" i="11"/>
  <c r="AR79" i="11"/>
  <c r="AQ79" i="11"/>
  <c r="AO79" i="11"/>
  <c r="AK79" i="11"/>
  <c r="AJ79" i="11"/>
  <c r="AI79" i="11"/>
  <c r="AH79" i="11"/>
  <c r="AG79" i="11"/>
  <c r="AE79" i="11"/>
  <c r="AD79" i="11"/>
  <c r="AB79" i="11"/>
  <c r="AA79" i="11"/>
  <c r="Y79" i="11"/>
  <c r="X79" i="11"/>
  <c r="V79" i="11"/>
  <c r="R79" i="11"/>
  <c r="Q79" i="11"/>
  <c r="P79" i="11"/>
  <c r="O79" i="11"/>
  <c r="N79" i="11"/>
  <c r="L79" i="11"/>
  <c r="K79" i="11"/>
  <c r="I79" i="11"/>
  <c r="H79" i="11"/>
  <c r="F79" i="11"/>
  <c r="E79" i="11"/>
  <c r="C79" i="11"/>
  <c r="AY78" i="11"/>
  <c r="AV78" i="11"/>
  <c r="AS78" i="11"/>
  <c r="AP78" i="11"/>
  <c r="AN78" i="11"/>
  <c r="AF78" i="11"/>
  <c r="AC78" i="11"/>
  <c r="Z78" i="11"/>
  <c r="W78" i="11"/>
  <c r="U78" i="11"/>
  <c r="M78" i="11"/>
  <c r="J78" i="11"/>
  <c r="G78" i="11"/>
  <c r="D78" i="11"/>
  <c r="B78" i="11"/>
  <c r="AY77" i="11"/>
  <c r="AV77" i="11"/>
  <c r="AS77" i="11"/>
  <c r="AP77" i="11"/>
  <c r="AN77" i="11"/>
  <c r="AF77" i="11"/>
  <c r="AC77" i="11"/>
  <c r="Z77" i="11"/>
  <c r="W77" i="11"/>
  <c r="U77" i="11"/>
  <c r="M77" i="11"/>
  <c r="J77" i="11"/>
  <c r="G77" i="11"/>
  <c r="D77" i="11"/>
  <c r="B77" i="11"/>
  <c r="AY76" i="11"/>
  <c r="AV76" i="11"/>
  <c r="AS76" i="11"/>
  <c r="AP76" i="11"/>
  <c r="AN76" i="11"/>
  <c r="AF76" i="11"/>
  <c r="AC76" i="11"/>
  <c r="Z76" i="11"/>
  <c r="W76" i="11"/>
  <c r="U76" i="11"/>
  <c r="M76" i="11"/>
  <c r="J76" i="11"/>
  <c r="G76" i="11"/>
  <c r="D76" i="11"/>
  <c r="B76" i="11"/>
  <c r="AY75" i="11"/>
  <c r="AV75" i="11"/>
  <c r="AS75" i="11"/>
  <c r="AP75" i="11"/>
  <c r="AN75" i="11"/>
  <c r="AF75" i="11"/>
  <c r="AC75" i="11"/>
  <c r="Z75" i="11"/>
  <c r="W75" i="11"/>
  <c r="U75" i="11"/>
  <c r="M75" i="11"/>
  <c r="J75" i="11"/>
  <c r="G75" i="11"/>
  <c r="D75" i="11"/>
  <c r="B75" i="11"/>
  <c r="AS74" i="11"/>
  <c r="AP74" i="11"/>
  <c r="AN74" i="11"/>
  <c r="Z74" i="11"/>
  <c r="W74" i="11"/>
  <c r="U74" i="11"/>
  <c r="G74" i="11"/>
  <c r="D74" i="11"/>
  <c r="B74" i="11"/>
  <c r="AS73" i="11"/>
  <c r="AP73" i="11"/>
  <c r="AN73" i="11"/>
  <c r="Z73" i="11"/>
  <c r="W73" i="11"/>
  <c r="U73" i="11"/>
  <c r="G73" i="11"/>
  <c r="D73" i="11"/>
  <c r="B73" i="11"/>
  <c r="AS72" i="11"/>
  <c r="AP72" i="11"/>
  <c r="AN72" i="11"/>
  <c r="Z72" i="11"/>
  <c r="W72" i="11"/>
  <c r="U72" i="11"/>
  <c r="G72" i="11"/>
  <c r="D72" i="11"/>
  <c r="B72" i="11"/>
  <c r="AS71" i="11"/>
  <c r="AP71" i="11"/>
  <c r="AN71" i="11"/>
  <c r="Z71" i="11"/>
  <c r="W71" i="11"/>
  <c r="U71" i="11"/>
  <c r="G71" i="11"/>
  <c r="D71" i="11"/>
  <c r="B71" i="11"/>
  <c r="AM69" i="11"/>
  <c r="T69" i="11"/>
  <c r="A69" i="11"/>
  <c r="BD68" i="11"/>
  <c r="BC68" i="11"/>
  <c r="BB68" i="11"/>
  <c r="BA68" i="11"/>
  <c r="AZ68" i="11"/>
  <c r="AX68" i="11"/>
  <c r="AW68" i="11"/>
  <c r="AU68" i="11"/>
  <c r="AT68" i="11"/>
  <c r="AR68" i="11"/>
  <c r="AQ68" i="11"/>
  <c r="AO68" i="11"/>
  <c r="AK68" i="11"/>
  <c r="AJ68" i="11"/>
  <c r="AI68" i="11"/>
  <c r="AH68" i="11"/>
  <c r="AG68" i="11"/>
  <c r="AE68" i="11"/>
  <c r="AD68" i="11"/>
  <c r="AB68" i="11"/>
  <c r="AA68" i="11"/>
  <c r="Y68" i="11"/>
  <c r="X68" i="11"/>
  <c r="V68" i="11"/>
  <c r="R68" i="11"/>
  <c r="Q68" i="11"/>
  <c r="P68" i="11"/>
  <c r="O68" i="11"/>
  <c r="N68" i="11"/>
  <c r="L68" i="11"/>
  <c r="K68" i="11"/>
  <c r="I68" i="11"/>
  <c r="H68" i="11"/>
  <c r="F68" i="11"/>
  <c r="E68" i="11"/>
  <c r="C68" i="11"/>
  <c r="AY67" i="11"/>
  <c r="AV67" i="11"/>
  <c r="AS67" i="11"/>
  <c r="AP67" i="11"/>
  <c r="AN67" i="11"/>
  <c r="AF67" i="11"/>
  <c r="AC67" i="11"/>
  <c r="Z67" i="11"/>
  <c r="W67" i="11"/>
  <c r="U67" i="11"/>
  <c r="M67" i="11"/>
  <c r="J67" i="11"/>
  <c r="G67" i="11"/>
  <c r="D67" i="11"/>
  <c r="B67" i="11"/>
  <c r="AY66" i="11"/>
  <c r="AV66" i="11"/>
  <c r="AS66" i="11"/>
  <c r="AP66" i="11"/>
  <c r="AN66" i="11"/>
  <c r="AF66" i="11"/>
  <c r="AC66" i="11"/>
  <c r="Z66" i="11"/>
  <c r="W66" i="11"/>
  <c r="U66" i="11"/>
  <c r="M66" i="11"/>
  <c r="J66" i="11"/>
  <c r="G66" i="11"/>
  <c r="D66" i="11"/>
  <c r="B66" i="11"/>
  <c r="AY65" i="11"/>
  <c r="AV65" i="11"/>
  <c r="AS65" i="11"/>
  <c r="AP65" i="11"/>
  <c r="AN65" i="11"/>
  <c r="AF65" i="11"/>
  <c r="AC65" i="11"/>
  <c r="Z65" i="11"/>
  <c r="W65" i="11"/>
  <c r="U65" i="11"/>
  <c r="M65" i="11"/>
  <c r="J65" i="11"/>
  <c r="G65" i="11"/>
  <c r="D65" i="11"/>
  <c r="B65" i="11"/>
  <c r="AY64" i="11"/>
  <c r="AV64" i="11"/>
  <c r="AS64" i="11"/>
  <c r="AP64" i="11"/>
  <c r="AN64" i="11"/>
  <c r="AF64" i="11"/>
  <c r="AC64" i="11"/>
  <c r="Z64" i="11"/>
  <c r="W64" i="11"/>
  <c r="U64" i="11"/>
  <c r="M64" i="11"/>
  <c r="J64" i="11"/>
  <c r="G64" i="11"/>
  <c r="D64" i="11"/>
  <c r="B64" i="11"/>
  <c r="AS63" i="11"/>
  <c r="AP63" i="11"/>
  <c r="AN63" i="11"/>
  <c r="Z63" i="11"/>
  <c r="W63" i="11"/>
  <c r="U63" i="11"/>
  <c r="G63" i="11"/>
  <c r="D63" i="11"/>
  <c r="B63" i="11"/>
  <c r="AS62" i="11"/>
  <c r="AP62" i="11"/>
  <c r="AN62" i="11"/>
  <c r="Z62" i="11"/>
  <c r="W62" i="11"/>
  <c r="U62" i="11"/>
  <c r="G62" i="11"/>
  <c r="D62" i="11"/>
  <c r="B62" i="11"/>
  <c r="AS61" i="11"/>
  <c r="AP61" i="11"/>
  <c r="AN61" i="11"/>
  <c r="Z61" i="11"/>
  <c r="W61" i="11"/>
  <c r="U61" i="11"/>
  <c r="G61" i="11"/>
  <c r="D61" i="11"/>
  <c r="B61" i="11"/>
  <c r="AS60" i="11"/>
  <c r="AP60" i="11"/>
  <c r="AN60" i="11"/>
  <c r="Z60" i="11"/>
  <c r="W60" i="11"/>
  <c r="U60" i="11"/>
  <c r="G60" i="11"/>
  <c r="D60" i="11"/>
  <c r="B60" i="11"/>
  <c r="AM58" i="11"/>
  <c r="T58" i="11"/>
  <c r="A58" i="11"/>
  <c r="BD57" i="11"/>
  <c r="BC57" i="11"/>
  <c r="BB57" i="11"/>
  <c r="BA57" i="11"/>
  <c r="AZ57" i="11"/>
  <c r="AX57" i="11"/>
  <c r="AW57" i="11"/>
  <c r="AU57" i="11"/>
  <c r="AT57" i="11"/>
  <c r="AR57" i="11"/>
  <c r="AQ57" i="11"/>
  <c r="AO57" i="11"/>
  <c r="AK57" i="11"/>
  <c r="AJ57" i="11"/>
  <c r="AI57" i="11"/>
  <c r="AH57" i="11"/>
  <c r="AG57" i="11"/>
  <c r="AE57" i="11"/>
  <c r="AD57" i="11"/>
  <c r="AB57" i="11"/>
  <c r="AA57" i="11"/>
  <c r="Y57" i="11"/>
  <c r="X57" i="11"/>
  <c r="V57" i="11"/>
  <c r="R57" i="11"/>
  <c r="Q57" i="11"/>
  <c r="P57" i="11"/>
  <c r="O57" i="11"/>
  <c r="N57" i="11"/>
  <c r="L57" i="11"/>
  <c r="K57" i="11"/>
  <c r="I57" i="11"/>
  <c r="H57" i="11"/>
  <c r="F57" i="11"/>
  <c r="E57" i="11"/>
  <c r="C57" i="11"/>
  <c r="AY56" i="11"/>
  <c r="AV56" i="11"/>
  <c r="AS56" i="11"/>
  <c r="AP56" i="11"/>
  <c r="AN56" i="11"/>
  <c r="AF56" i="11"/>
  <c r="AC56" i="11"/>
  <c r="Z56" i="11"/>
  <c r="W56" i="11"/>
  <c r="U56" i="11"/>
  <c r="M56" i="11"/>
  <c r="J56" i="11"/>
  <c r="G56" i="11"/>
  <c r="D56" i="11"/>
  <c r="B56" i="11"/>
  <c r="AY55" i="11"/>
  <c r="AV55" i="11"/>
  <c r="AS55" i="11"/>
  <c r="AP55" i="11"/>
  <c r="AN55" i="11"/>
  <c r="AF55" i="11"/>
  <c r="AC55" i="11"/>
  <c r="Z55" i="11"/>
  <c r="W55" i="11"/>
  <c r="U55" i="11"/>
  <c r="M55" i="11"/>
  <c r="J55" i="11"/>
  <c r="G55" i="11"/>
  <c r="D55" i="11"/>
  <c r="B55" i="11"/>
  <c r="AY54" i="11"/>
  <c r="AV54" i="11"/>
  <c r="AS54" i="11"/>
  <c r="AP54" i="11"/>
  <c r="AN54" i="11"/>
  <c r="AF54" i="11"/>
  <c r="AC54" i="11"/>
  <c r="Z54" i="11"/>
  <c r="W54" i="11"/>
  <c r="U54" i="11"/>
  <c r="M54" i="11"/>
  <c r="J54" i="11"/>
  <c r="G54" i="11"/>
  <c r="D54" i="11"/>
  <c r="B54" i="11"/>
  <c r="AY53" i="11"/>
  <c r="AV53" i="11"/>
  <c r="AS53" i="11"/>
  <c r="AP53" i="11"/>
  <c r="AN53" i="11"/>
  <c r="AF53" i="11"/>
  <c r="AC53" i="11"/>
  <c r="Z53" i="11"/>
  <c r="W53" i="11"/>
  <c r="U53" i="11"/>
  <c r="M53" i="11"/>
  <c r="J53" i="11"/>
  <c r="G53" i="11"/>
  <c r="D53" i="11"/>
  <c r="B53" i="11"/>
  <c r="AS52" i="11"/>
  <c r="AP52" i="11"/>
  <c r="AN52" i="11"/>
  <c r="Z52" i="11"/>
  <c r="W52" i="11"/>
  <c r="U52" i="11"/>
  <c r="G52" i="11"/>
  <c r="D52" i="11"/>
  <c r="B52" i="11"/>
  <c r="AS51" i="11"/>
  <c r="AP51" i="11"/>
  <c r="AN51" i="11"/>
  <c r="Z51" i="11"/>
  <c r="W51" i="11"/>
  <c r="U51" i="11"/>
  <c r="G51" i="11"/>
  <c r="D51" i="11"/>
  <c r="B51" i="11"/>
  <c r="AS50" i="11"/>
  <c r="AP50" i="11"/>
  <c r="AN50" i="11"/>
  <c r="Z50" i="11"/>
  <c r="W50" i="11"/>
  <c r="U50" i="11"/>
  <c r="G50" i="11"/>
  <c r="D50" i="11"/>
  <c r="B50" i="11"/>
  <c r="AS49" i="11"/>
  <c r="AP49" i="11"/>
  <c r="AN49" i="11"/>
  <c r="Z49" i="11"/>
  <c r="W49" i="11"/>
  <c r="U49" i="11"/>
  <c r="G49" i="11"/>
  <c r="D49" i="11"/>
  <c r="B49" i="11"/>
  <c r="AM47" i="11"/>
  <c r="T47" i="11"/>
  <c r="A47" i="11"/>
  <c r="BD46" i="11"/>
  <c r="BC46" i="11"/>
  <c r="BB46" i="11"/>
  <c r="BA46" i="11"/>
  <c r="AZ46" i="11"/>
  <c r="AX46" i="11"/>
  <c r="AW46" i="11"/>
  <c r="AU46" i="11"/>
  <c r="AT46" i="11"/>
  <c r="AR46" i="11"/>
  <c r="AQ46" i="11"/>
  <c r="AO46" i="11"/>
  <c r="AK46" i="11"/>
  <c r="AJ46" i="11"/>
  <c r="AI46" i="11"/>
  <c r="AH46" i="11"/>
  <c r="AG46" i="11"/>
  <c r="AE46" i="11"/>
  <c r="AD46" i="11"/>
  <c r="AB46" i="11"/>
  <c r="AA46" i="11"/>
  <c r="Y46" i="11"/>
  <c r="X46" i="11"/>
  <c r="V46" i="11"/>
  <c r="R46" i="11"/>
  <c r="Q46" i="11"/>
  <c r="P46" i="11"/>
  <c r="O46" i="11"/>
  <c r="N46" i="11"/>
  <c r="L46" i="11"/>
  <c r="K46" i="11"/>
  <c r="I46" i="11"/>
  <c r="H46" i="11"/>
  <c r="F46" i="11"/>
  <c r="E46" i="11"/>
  <c r="C46" i="11"/>
  <c r="AY45" i="11"/>
  <c r="AV45" i="11"/>
  <c r="AS45" i="11"/>
  <c r="AP45" i="11"/>
  <c r="AN45" i="11"/>
  <c r="AF45" i="11"/>
  <c r="AC45" i="11"/>
  <c r="Z45" i="11"/>
  <c r="W45" i="11"/>
  <c r="U45" i="11"/>
  <c r="M45" i="11"/>
  <c r="J45" i="11"/>
  <c r="G45" i="11"/>
  <c r="D45" i="11"/>
  <c r="B45" i="11"/>
  <c r="AY44" i="11"/>
  <c r="AV44" i="11"/>
  <c r="AS44" i="11"/>
  <c r="AP44" i="11"/>
  <c r="AN44" i="11"/>
  <c r="AF44" i="11"/>
  <c r="AC44" i="11"/>
  <c r="Z44" i="11"/>
  <c r="W44" i="11"/>
  <c r="U44" i="11"/>
  <c r="M44" i="11"/>
  <c r="J44" i="11"/>
  <c r="G44" i="11"/>
  <c r="D44" i="11"/>
  <c r="B44" i="11"/>
  <c r="AY43" i="11"/>
  <c r="AV43" i="11"/>
  <c r="AS43" i="11"/>
  <c r="AP43" i="11"/>
  <c r="AN43" i="11"/>
  <c r="AF43" i="11"/>
  <c r="AC43" i="11"/>
  <c r="Z43" i="11"/>
  <c r="W43" i="11"/>
  <c r="U43" i="11"/>
  <c r="M43" i="11"/>
  <c r="J43" i="11"/>
  <c r="G43" i="11"/>
  <c r="D43" i="11"/>
  <c r="B43" i="11"/>
  <c r="AY42" i="11"/>
  <c r="AV42" i="11"/>
  <c r="AS42" i="11"/>
  <c r="AP42" i="11"/>
  <c r="AN42" i="11"/>
  <c r="AF42" i="11"/>
  <c r="AC42" i="11"/>
  <c r="Z42" i="11"/>
  <c r="W42" i="11"/>
  <c r="U42" i="11"/>
  <c r="M42" i="11"/>
  <c r="J42" i="11"/>
  <c r="G42" i="11"/>
  <c r="D42" i="11"/>
  <c r="B42" i="11"/>
  <c r="AS41" i="11"/>
  <c r="AP41" i="11"/>
  <c r="AN41" i="11"/>
  <c r="Z41" i="11"/>
  <c r="W41" i="11"/>
  <c r="U41" i="11"/>
  <c r="G41" i="11"/>
  <c r="D41" i="11"/>
  <c r="B41" i="11"/>
  <c r="AS40" i="11"/>
  <c r="AP40" i="11"/>
  <c r="AN40" i="11"/>
  <c r="Z40" i="11"/>
  <c r="W40" i="11"/>
  <c r="U40" i="11"/>
  <c r="G40" i="11"/>
  <c r="D40" i="11"/>
  <c r="B40" i="11"/>
  <c r="AS39" i="11"/>
  <c r="AP39" i="11"/>
  <c r="AN39" i="11"/>
  <c r="Z39" i="11"/>
  <c r="W39" i="11"/>
  <c r="U39" i="11"/>
  <c r="G39" i="11"/>
  <c r="D39" i="11"/>
  <c r="B39" i="11"/>
  <c r="AS38" i="11"/>
  <c r="AP38" i="11"/>
  <c r="AN38" i="11"/>
  <c r="Z38" i="11"/>
  <c r="W38" i="11"/>
  <c r="U38" i="11"/>
  <c r="G38" i="11"/>
  <c r="D38" i="11"/>
  <c r="B38" i="11"/>
  <c r="AM36" i="11"/>
  <c r="T36" i="11"/>
  <c r="A36" i="11"/>
  <c r="BD35" i="11"/>
  <c r="BC35" i="11"/>
  <c r="BB35" i="11"/>
  <c r="BA35" i="11"/>
  <c r="AZ35" i="11"/>
  <c r="AX35" i="11"/>
  <c r="AW35" i="11"/>
  <c r="AU35" i="11"/>
  <c r="AT35" i="11"/>
  <c r="AR35" i="11"/>
  <c r="AQ35" i="11"/>
  <c r="AO35" i="11"/>
  <c r="AK35" i="11"/>
  <c r="AJ35" i="11"/>
  <c r="AI35" i="11"/>
  <c r="AH35" i="11"/>
  <c r="AG35" i="11"/>
  <c r="AE35" i="11"/>
  <c r="AD35" i="11"/>
  <c r="AB35" i="11"/>
  <c r="AA35" i="11"/>
  <c r="Y35" i="11"/>
  <c r="X35" i="11"/>
  <c r="V35" i="11"/>
  <c r="R35" i="11"/>
  <c r="Q35" i="11"/>
  <c r="P35" i="11"/>
  <c r="O35" i="11"/>
  <c r="N35" i="11"/>
  <c r="L35" i="11"/>
  <c r="K35" i="11"/>
  <c r="I35" i="11"/>
  <c r="H35" i="11"/>
  <c r="F35" i="11"/>
  <c r="E35" i="11"/>
  <c r="C35" i="11"/>
  <c r="AY34" i="11"/>
  <c r="AV34" i="11"/>
  <c r="AS34" i="11"/>
  <c r="AP34" i="11"/>
  <c r="AN34" i="11"/>
  <c r="AF34" i="11"/>
  <c r="AC34" i="11"/>
  <c r="Z34" i="11"/>
  <c r="W34" i="11"/>
  <c r="U34" i="11"/>
  <c r="M34" i="11"/>
  <c r="J34" i="11"/>
  <c r="G34" i="11"/>
  <c r="D34" i="11"/>
  <c r="B34" i="11"/>
  <c r="AY33" i="11"/>
  <c r="AV33" i="11"/>
  <c r="AS33" i="11"/>
  <c r="AP33" i="11"/>
  <c r="AN33" i="11"/>
  <c r="AF33" i="11"/>
  <c r="AC33" i="11"/>
  <c r="Z33" i="11"/>
  <c r="W33" i="11"/>
  <c r="U33" i="11"/>
  <c r="M33" i="11"/>
  <c r="J33" i="11"/>
  <c r="G33" i="11"/>
  <c r="D33" i="11"/>
  <c r="B33" i="11"/>
  <c r="AY32" i="11"/>
  <c r="AV32" i="11"/>
  <c r="AS32" i="11"/>
  <c r="AP32" i="11"/>
  <c r="AN32" i="11"/>
  <c r="AF32" i="11"/>
  <c r="AC32" i="11"/>
  <c r="Z32" i="11"/>
  <c r="W32" i="11"/>
  <c r="U32" i="11"/>
  <c r="M32" i="11"/>
  <c r="J32" i="11"/>
  <c r="G32" i="11"/>
  <c r="D32" i="11"/>
  <c r="B32" i="11"/>
  <c r="AY31" i="11"/>
  <c r="AV31" i="11"/>
  <c r="AS31" i="11"/>
  <c r="AP31" i="11"/>
  <c r="AN31" i="11"/>
  <c r="AF31" i="11"/>
  <c r="AC31" i="11"/>
  <c r="Z31" i="11"/>
  <c r="W31" i="11"/>
  <c r="U31" i="11"/>
  <c r="M31" i="11"/>
  <c r="J31" i="11"/>
  <c r="G31" i="11"/>
  <c r="D31" i="11"/>
  <c r="B31" i="11"/>
  <c r="AS30" i="11"/>
  <c r="AP30" i="11"/>
  <c r="AN30" i="11"/>
  <c r="Z30" i="11"/>
  <c r="W30" i="11"/>
  <c r="U30" i="11"/>
  <c r="G30" i="11"/>
  <c r="D30" i="11"/>
  <c r="B30" i="11"/>
  <c r="AS29" i="11"/>
  <c r="AP29" i="11"/>
  <c r="AN29" i="11"/>
  <c r="Z29" i="11"/>
  <c r="W29" i="11"/>
  <c r="U29" i="11"/>
  <c r="G29" i="11"/>
  <c r="D29" i="11"/>
  <c r="B29" i="11"/>
  <c r="AS28" i="11"/>
  <c r="AP28" i="11"/>
  <c r="AN28" i="11"/>
  <c r="Z28" i="11"/>
  <c r="W28" i="11"/>
  <c r="U28" i="11"/>
  <c r="G28" i="11"/>
  <c r="D28" i="11"/>
  <c r="B28" i="11"/>
  <c r="AS27" i="11"/>
  <c r="AP27" i="11"/>
  <c r="AN27" i="11"/>
  <c r="Z27" i="11"/>
  <c r="W27" i="11"/>
  <c r="U27" i="11"/>
  <c r="G27" i="11"/>
  <c r="D27" i="11"/>
  <c r="B27" i="11"/>
  <c r="AM25" i="11"/>
  <c r="T25" i="11"/>
  <c r="A25" i="11"/>
  <c r="BD24" i="11"/>
  <c r="BC24" i="11"/>
  <c r="BB24" i="11"/>
  <c r="BA24" i="11"/>
  <c r="AZ24" i="11"/>
  <c r="AX24" i="11"/>
  <c r="AW24" i="11"/>
  <c r="AU24" i="11"/>
  <c r="AT24" i="11"/>
  <c r="AR24" i="11"/>
  <c r="AQ24" i="11"/>
  <c r="AO24" i="11"/>
  <c r="AK24" i="11"/>
  <c r="AJ24" i="11"/>
  <c r="AI24" i="11"/>
  <c r="AH24" i="11"/>
  <c r="AG24" i="11"/>
  <c r="AE24" i="11"/>
  <c r="AD24" i="11"/>
  <c r="AB24" i="11"/>
  <c r="AA24" i="11"/>
  <c r="Y24" i="11"/>
  <c r="X24" i="11"/>
  <c r="V24" i="11"/>
  <c r="R24" i="11"/>
  <c r="Q24" i="11"/>
  <c r="P24" i="11"/>
  <c r="O24" i="11"/>
  <c r="N24" i="11"/>
  <c r="L24" i="11"/>
  <c r="K24" i="11"/>
  <c r="I24" i="11"/>
  <c r="H24" i="11"/>
  <c r="F24" i="11"/>
  <c r="E24" i="11"/>
  <c r="C24" i="11"/>
  <c r="AY23" i="11"/>
  <c r="AV23" i="11"/>
  <c r="AS23" i="11"/>
  <c r="AP23" i="11"/>
  <c r="AN23" i="11"/>
  <c r="AF23" i="11"/>
  <c r="AC23" i="11"/>
  <c r="Z23" i="11"/>
  <c r="W23" i="11"/>
  <c r="U23" i="11"/>
  <c r="M23" i="11"/>
  <c r="J23" i="11"/>
  <c r="G23" i="11"/>
  <c r="D23" i="11"/>
  <c r="B23" i="11"/>
  <c r="AY22" i="11"/>
  <c r="AV22" i="11"/>
  <c r="AS22" i="11"/>
  <c r="AP22" i="11"/>
  <c r="AN22" i="11"/>
  <c r="AF22" i="11"/>
  <c r="AC22" i="11"/>
  <c r="Z22" i="11"/>
  <c r="W22" i="11"/>
  <c r="U22" i="11"/>
  <c r="M22" i="11"/>
  <c r="J22" i="11"/>
  <c r="G22" i="11"/>
  <c r="D22" i="11"/>
  <c r="B22" i="11"/>
  <c r="AY21" i="11"/>
  <c r="AV21" i="11"/>
  <c r="AS21" i="11"/>
  <c r="AP21" i="11"/>
  <c r="AN21" i="11"/>
  <c r="AF21" i="11"/>
  <c r="AC21" i="11"/>
  <c r="Z21" i="11"/>
  <c r="W21" i="11"/>
  <c r="U21" i="11"/>
  <c r="M21" i="11"/>
  <c r="J21" i="11"/>
  <c r="G21" i="11"/>
  <c r="D21" i="11"/>
  <c r="B21" i="11"/>
  <c r="AY20" i="11"/>
  <c r="AV20" i="11"/>
  <c r="AS20" i="11"/>
  <c r="AP20" i="11"/>
  <c r="AN20" i="11"/>
  <c r="AF20" i="11"/>
  <c r="AC20" i="11"/>
  <c r="Z20" i="11"/>
  <c r="W20" i="11"/>
  <c r="U20" i="11"/>
  <c r="M20" i="11"/>
  <c r="J20" i="11"/>
  <c r="G20" i="11"/>
  <c r="D20" i="11"/>
  <c r="B20" i="11"/>
  <c r="AS19" i="11"/>
  <c r="AP19" i="11"/>
  <c r="AN19" i="11"/>
  <c r="Z19" i="11"/>
  <c r="W19" i="11"/>
  <c r="U19" i="11"/>
  <c r="G19" i="11"/>
  <c r="D19" i="11"/>
  <c r="B19" i="11"/>
  <c r="AS18" i="11"/>
  <c r="AP18" i="11"/>
  <c r="AN18" i="11"/>
  <c r="Z18" i="11"/>
  <c r="W18" i="11"/>
  <c r="U18" i="11"/>
  <c r="G18" i="11"/>
  <c r="D18" i="11"/>
  <c r="B18" i="11"/>
  <c r="AS17" i="11"/>
  <c r="AP17" i="11"/>
  <c r="AN17" i="11"/>
  <c r="Z17" i="11"/>
  <c r="W17" i="11"/>
  <c r="U17" i="11"/>
  <c r="G17" i="11"/>
  <c r="D17" i="11"/>
  <c r="B17" i="11"/>
  <c r="AS16" i="11"/>
  <c r="AP16" i="11"/>
  <c r="AN16" i="11"/>
  <c r="Z16" i="11"/>
  <c r="W16" i="11"/>
  <c r="U16" i="11"/>
  <c r="G16" i="11"/>
  <c r="D16" i="11"/>
  <c r="B16" i="11"/>
  <c r="AR11" i="11"/>
  <c r="AP11" i="11"/>
  <c r="AO11" i="11"/>
  <c r="AN11" i="11"/>
  <c r="Y11" i="11"/>
  <c r="W11" i="11"/>
  <c r="V11" i="11"/>
  <c r="U11" i="11"/>
  <c r="F11" i="11"/>
  <c r="D11" i="11"/>
  <c r="C11" i="11"/>
  <c r="B11" i="11"/>
  <c r="AQ10" i="11"/>
  <c r="X10" i="11"/>
  <c r="E10" i="11"/>
  <c r="AQ9" i="11"/>
  <c r="X9" i="11"/>
  <c r="E9" i="11"/>
  <c r="AQ8" i="11"/>
  <c r="X8" i="11"/>
  <c r="E8" i="11"/>
  <c r="AQ5" i="11"/>
  <c r="X5" i="11"/>
  <c r="E5" i="11"/>
  <c r="AM3" i="11"/>
  <c r="T3" i="11"/>
  <c r="A3" i="11"/>
  <c r="AM2" i="11"/>
  <c r="T2" i="11"/>
  <c r="A2" i="11"/>
  <c r="AM1" i="11"/>
  <c r="T1" i="11"/>
  <c r="A1" i="11"/>
  <c r="F30" i="10"/>
  <c r="D30" i="10"/>
  <c r="C30" i="10"/>
  <c r="B30" i="10"/>
  <c r="E29" i="10"/>
  <c r="E28" i="10"/>
  <c r="E27" i="10"/>
  <c r="E26" i="10"/>
  <c r="E25" i="10"/>
  <c r="F21" i="10"/>
  <c r="D21" i="10"/>
  <c r="C21" i="10"/>
  <c r="B21" i="10"/>
  <c r="E20" i="10"/>
  <c r="E19" i="10"/>
  <c r="E18" i="10"/>
  <c r="E17" i="10"/>
  <c r="E16" i="10"/>
  <c r="F12" i="10"/>
  <c r="D12" i="10"/>
  <c r="C12" i="10"/>
  <c r="B12" i="10"/>
  <c r="E11" i="10"/>
  <c r="E10" i="10"/>
  <c r="E9" i="10"/>
  <c r="E8" i="10"/>
  <c r="E7" i="10"/>
  <c r="A3" i="10"/>
  <c r="A2" i="10"/>
  <c r="A1" i="10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A3" i="9"/>
  <c r="A2" i="9"/>
  <c r="AR166" i="8"/>
  <c r="AQ166" i="8"/>
  <c r="AP166" i="8"/>
  <c r="AO166" i="8"/>
  <c r="AN166" i="8"/>
  <c r="AL166" i="8"/>
  <c r="AK166" i="8"/>
  <c r="AI166" i="8"/>
  <c r="AH166" i="8"/>
  <c r="AG166" i="8"/>
  <c r="AF166" i="8"/>
  <c r="AC166" i="8"/>
  <c r="AB166" i="8"/>
  <c r="AA166" i="8"/>
  <c r="Z166" i="8"/>
  <c r="Y166" i="8"/>
  <c r="W166" i="8"/>
  <c r="V166" i="8"/>
  <c r="T166" i="8"/>
  <c r="S166" i="8"/>
  <c r="R166" i="8"/>
  <c r="Q166" i="8"/>
  <c r="N166" i="8"/>
  <c r="M166" i="8"/>
  <c r="L166" i="8"/>
  <c r="K166" i="8"/>
  <c r="J166" i="8"/>
  <c r="H166" i="8"/>
  <c r="G166" i="8"/>
  <c r="E166" i="8"/>
  <c r="D166" i="8"/>
  <c r="C166" i="8"/>
  <c r="B166" i="8"/>
  <c r="AR165" i="8"/>
  <c r="AQ165" i="8"/>
  <c r="AP165" i="8"/>
  <c r="AO165" i="8"/>
  <c r="AN165" i="8"/>
  <c r="AL165" i="8"/>
  <c r="AK165" i="8"/>
  <c r="AI165" i="8"/>
  <c r="AH165" i="8"/>
  <c r="AG165" i="8"/>
  <c r="AF165" i="8"/>
  <c r="AC165" i="8"/>
  <c r="AB165" i="8"/>
  <c r="AA165" i="8"/>
  <c r="Z165" i="8"/>
  <c r="Y165" i="8"/>
  <c r="W165" i="8"/>
  <c r="V165" i="8"/>
  <c r="T165" i="8"/>
  <c r="S165" i="8"/>
  <c r="R165" i="8"/>
  <c r="Q165" i="8"/>
  <c r="N165" i="8"/>
  <c r="M165" i="8"/>
  <c r="L165" i="8"/>
  <c r="K165" i="8"/>
  <c r="J165" i="8"/>
  <c r="H165" i="8"/>
  <c r="G165" i="8"/>
  <c r="E165" i="8"/>
  <c r="D165" i="8"/>
  <c r="C165" i="8"/>
  <c r="B165" i="8"/>
  <c r="AR164" i="8"/>
  <c r="AQ164" i="8"/>
  <c r="AP164" i="8"/>
  <c r="AO164" i="8"/>
  <c r="AN164" i="8"/>
  <c r="AL164" i="8"/>
  <c r="AK164" i="8"/>
  <c r="AK167" i="8" s="1"/>
  <c r="AI164" i="8"/>
  <c r="AH164" i="8"/>
  <c r="AG164" i="8"/>
  <c r="AF164" i="8"/>
  <c r="AF167" i="8" s="1"/>
  <c r="AC164" i="8"/>
  <c r="AB164" i="8"/>
  <c r="AA164" i="8"/>
  <c r="Z164" i="8"/>
  <c r="Y164" i="8"/>
  <c r="W164" i="8"/>
  <c r="V164" i="8"/>
  <c r="T164" i="8"/>
  <c r="T167" i="8" s="1"/>
  <c r="S164" i="8"/>
  <c r="R164" i="8"/>
  <c r="Q164" i="8"/>
  <c r="N164" i="8"/>
  <c r="N167" i="8" s="1"/>
  <c r="M164" i="8"/>
  <c r="L164" i="8"/>
  <c r="K164" i="8"/>
  <c r="J164" i="8"/>
  <c r="H164" i="8"/>
  <c r="G164" i="8"/>
  <c r="E164" i="8"/>
  <c r="D164" i="8"/>
  <c r="C164" i="8"/>
  <c r="B164" i="8"/>
  <c r="AR161" i="8"/>
  <c r="AQ161" i="8"/>
  <c r="AP161" i="8"/>
  <c r="AO161" i="8"/>
  <c r="AN161" i="8"/>
  <c r="AL161" i="8"/>
  <c r="AK161" i="8"/>
  <c r="AI161" i="8"/>
  <c r="AH161" i="8"/>
  <c r="AG161" i="8"/>
  <c r="AF161" i="8"/>
  <c r="AC161" i="8"/>
  <c r="AB161" i="8"/>
  <c r="AA161" i="8"/>
  <c r="Z161" i="8"/>
  <c r="Y161" i="8"/>
  <c r="W161" i="8"/>
  <c r="V161" i="8"/>
  <c r="T161" i="8"/>
  <c r="S161" i="8"/>
  <c r="R161" i="8"/>
  <c r="Q161" i="8"/>
  <c r="N161" i="8"/>
  <c r="M161" i="8"/>
  <c r="L161" i="8"/>
  <c r="K161" i="8"/>
  <c r="J161" i="8"/>
  <c r="H161" i="8"/>
  <c r="G161" i="8"/>
  <c r="E161" i="8"/>
  <c r="D161" i="8"/>
  <c r="C161" i="8"/>
  <c r="B161" i="8"/>
  <c r="AJ160" i="8"/>
  <c r="AM160" i="8" s="1"/>
  <c r="U160" i="8"/>
  <c r="F160" i="8"/>
  <c r="AJ159" i="8"/>
  <c r="U159" i="8"/>
  <c r="F159" i="8"/>
  <c r="AJ158" i="8"/>
  <c r="AM158" i="8" s="1"/>
  <c r="U158" i="8"/>
  <c r="X158" i="8" s="1"/>
  <c r="F158" i="8"/>
  <c r="I158" i="8" s="1"/>
  <c r="AE156" i="8"/>
  <c r="P156" i="8"/>
  <c r="A156" i="8"/>
  <c r="AR155" i="8"/>
  <c r="AQ155" i="8"/>
  <c r="AP155" i="8"/>
  <c r="AO155" i="8"/>
  <c r="AN155" i="8"/>
  <c r="AL155" i="8"/>
  <c r="AK155" i="8"/>
  <c r="AI155" i="8"/>
  <c r="AH155" i="8"/>
  <c r="AG155" i="8"/>
  <c r="AF155" i="8"/>
  <c r="AC155" i="8"/>
  <c r="AB155" i="8"/>
  <c r="AA155" i="8"/>
  <c r="Z155" i="8"/>
  <c r="Y155" i="8"/>
  <c r="W155" i="8"/>
  <c r="V155" i="8"/>
  <c r="T155" i="8"/>
  <c r="S155" i="8"/>
  <c r="R155" i="8"/>
  <c r="Q155" i="8"/>
  <c r="N155" i="8"/>
  <c r="M155" i="8"/>
  <c r="L155" i="8"/>
  <c r="K155" i="8"/>
  <c r="J155" i="8"/>
  <c r="H155" i="8"/>
  <c r="G155" i="8"/>
  <c r="E155" i="8"/>
  <c r="D155" i="8"/>
  <c r="C155" i="8"/>
  <c r="B155" i="8"/>
  <c r="AJ154" i="8"/>
  <c r="AM154" i="8" s="1"/>
  <c r="U154" i="8"/>
  <c r="X154" i="8" s="1"/>
  <c r="F154" i="8"/>
  <c r="I154" i="8" s="1"/>
  <c r="AJ153" i="8"/>
  <c r="AM153" i="8" s="1"/>
  <c r="U153" i="8"/>
  <c r="X153" i="8" s="1"/>
  <c r="F153" i="8"/>
  <c r="I153" i="8" s="1"/>
  <c r="AJ152" i="8"/>
  <c r="U152" i="8"/>
  <c r="F152" i="8"/>
  <c r="I152" i="8" s="1"/>
  <c r="AE150" i="8"/>
  <c r="P150" i="8"/>
  <c r="A150" i="8"/>
  <c r="AR149" i="8"/>
  <c r="AQ149" i="8"/>
  <c r="AP149" i="8"/>
  <c r="AO149" i="8"/>
  <c r="AN149" i="8"/>
  <c r="AL149" i="8"/>
  <c r="AK149" i="8"/>
  <c r="AI149" i="8"/>
  <c r="AH149" i="8"/>
  <c r="AG149" i="8"/>
  <c r="AF149" i="8"/>
  <c r="AC149" i="8"/>
  <c r="AB149" i="8"/>
  <c r="AA149" i="8"/>
  <c r="Z149" i="8"/>
  <c r="Y149" i="8"/>
  <c r="W149" i="8"/>
  <c r="V149" i="8"/>
  <c r="T149" i="8"/>
  <c r="S149" i="8"/>
  <c r="R149" i="8"/>
  <c r="Q149" i="8"/>
  <c r="N149" i="8"/>
  <c r="M149" i="8"/>
  <c r="L149" i="8"/>
  <c r="K149" i="8"/>
  <c r="J149" i="8"/>
  <c r="H149" i="8"/>
  <c r="G149" i="8"/>
  <c r="E149" i="8"/>
  <c r="D149" i="8"/>
  <c r="C149" i="8"/>
  <c r="B149" i="8"/>
  <c r="AJ148" i="8"/>
  <c r="U148" i="8"/>
  <c r="X148" i="8" s="1"/>
  <c r="F148" i="8"/>
  <c r="I148" i="8" s="1"/>
  <c r="AJ147" i="8"/>
  <c r="AM147" i="8" s="1"/>
  <c r="U147" i="8"/>
  <c r="X147" i="8" s="1"/>
  <c r="F147" i="8"/>
  <c r="I147" i="8" s="1"/>
  <c r="AJ146" i="8"/>
  <c r="U146" i="8"/>
  <c r="F146" i="8"/>
  <c r="I146" i="8" s="1"/>
  <c r="AE144" i="8"/>
  <c r="P144" i="8"/>
  <c r="A144" i="8"/>
  <c r="AR143" i="8"/>
  <c r="AQ143" i="8"/>
  <c r="AP143" i="8"/>
  <c r="AO143" i="8"/>
  <c r="AN143" i="8"/>
  <c r="AL143" i="8"/>
  <c r="AK143" i="8"/>
  <c r="AI143" i="8"/>
  <c r="AH143" i="8"/>
  <c r="AG143" i="8"/>
  <c r="AF143" i="8"/>
  <c r="AC143" i="8"/>
  <c r="AB143" i="8"/>
  <c r="AA143" i="8"/>
  <c r="Z143" i="8"/>
  <c r="Y143" i="8"/>
  <c r="W143" i="8"/>
  <c r="V143" i="8"/>
  <c r="T143" i="8"/>
  <c r="S143" i="8"/>
  <c r="R143" i="8"/>
  <c r="Q143" i="8"/>
  <c r="N143" i="8"/>
  <c r="M143" i="8"/>
  <c r="L143" i="8"/>
  <c r="K143" i="8"/>
  <c r="J143" i="8"/>
  <c r="H143" i="8"/>
  <c r="G143" i="8"/>
  <c r="E143" i="8"/>
  <c r="D143" i="8"/>
  <c r="C143" i="8"/>
  <c r="B143" i="8"/>
  <c r="AJ142" i="8"/>
  <c r="AM142" i="8" s="1"/>
  <c r="U142" i="8"/>
  <c r="X142" i="8" s="1"/>
  <c r="F142" i="8"/>
  <c r="I142" i="8" s="1"/>
  <c r="AJ141" i="8"/>
  <c r="AM141" i="8" s="1"/>
  <c r="U141" i="8"/>
  <c r="X141" i="8" s="1"/>
  <c r="F141" i="8"/>
  <c r="I141" i="8" s="1"/>
  <c r="AJ140" i="8"/>
  <c r="AM140" i="8" s="1"/>
  <c r="U140" i="8"/>
  <c r="F140" i="8"/>
  <c r="AE138" i="8"/>
  <c r="P138" i="8"/>
  <c r="A138" i="8"/>
  <c r="AR137" i="8"/>
  <c r="AQ137" i="8"/>
  <c r="AP137" i="8"/>
  <c r="AO137" i="8"/>
  <c r="AN137" i="8"/>
  <c r="AL137" i="8"/>
  <c r="AK137" i="8"/>
  <c r="AI137" i="8"/>
  <c r="AH137" i="8"/>
  <c r="AG137" i="8"/>
  <c r="AF137" i="8"/>
  <c r="AC137" i="8"/>
  <c r="AB137" i="8"/>
  <c r="AA137" i="8"/>
  <c r="Z137" i="8"/>
  <c r="Y137" i="8"/>
  <c r="W137" i="8"/>
  <c r="V137" i="8"/>
  <c r="T137" i="8"/>
  <c r="S137" i="8"/>
  <c r="R137" i="8"/>
  <c r="Q137" i="8"/>
  <c r="N137" i="8"/>
  <c r="M137" i="8"/>
  <c r="L137" i="8"/>
  <c r="K137" i="8"/>
  <c r="J137" i="8"/>
  <c r="H137" i="8"/>
  <c r="G137" i="8"/>
  <c r="E137" i="8"/>
  <c r="D137" i="8"/>
  <c r="C137" i="8"/>
  <c r="B137" i="8"/>
  <c r="AJ136" i="8"/>
  <c r="AM136" i="8" s="1"/>
  <c r="U136" i="8"/>
  <c r="X136" i="8" s="1"/>
  <c r="F136" i="8"/>
  <c r="I136" i="8" s="1"/>
  <c r="AJ135" i="8"/>
  <c r="AM135" i="8" s="1"/>
  <c r="U135" i="8"/>
  <c r="X135" i="8" s="1"/>
  <c r="F135" i="8"/>
  <c r="I135" i="8" s="1"/>
  <c r="AJ134" i="8"/>
  <c r="AM134" i="8" s="1"/>
  <c r="U134" i="8"/>
  <c r="X134" i="8" s="1"/>
  <c r="F134" i="8"/>
  <c r="I134" i="8" s="1"/>
  <c r="AE132" i="8"/>
  <c r="P132" i="8"/>
  <c r="A132" i="8"/>
  <c r="AN131" i="8"/>
  <c r="AL131" i="8"/>
  <c r="AK131" i="8"/>
  <c r="AI131" i="8"/>
  <c r="AH131" i="8"/>
  <c r="AG131" i="8"/>
  <c r="AF131" i="8"/>
  <c r="AC131" i="8"/>
  <c r="AB131" i="8"/>
  <c r="AA131" i="8"/>
  <c r="Z131" i="8"/>
  <c r="Y131" i="8"/>
  <c r="W131" i="8"/>
  <c r="V131" i="8"/>
  <c r="T131" i="8"/>
  <c r="S131" i="8"/>
  <c r="R131" i="8"/>
  <c r="Q131" i="8"/>
  <c r="N131" i="8"/>
  <c r="M131" i="8"/>
  <c r="L131" i="8"/>
  <c r="K131" i="8"/>
  <c r="J131" i="8"/>
  <c r="H131" i="8"/>
  <c r="G131" i="8"/>
  <c r="E131" i="8"/>
  <c r="D131" i="8"/>
  <c r="C131" i="8"/>
  <c r="B131" i="8"/>
  <c r="AJ130" i="8"/>
  <c r="AM130" i="8" s="1"/>
  <c r="U130" i="8"/>
  <c r="X130" i="8" s="1"/>
  <c r="F130" i="8"/>
  <c r="I130" i="8" s="1"/>
  <c r="AJ129" i="8"/>
  <c r="AM129" i="8" s="1"/>
  <c r="U129" i="8"/>
  <c r="X129" i="8" s="1"/>
  <c r="F129" i="8"/>
  <c r="I129" i="8" s="1"/>
  <c r="AJ128" i="8"/>
  <c r="U128" i="8"/>
  <c r="F128" i="8"/>
  <c r="AE126" i="8"/>
  <c r="P126" i="8"/>
  <c r="A126" i="8"/>
  <c r="AR125" i="8"/>
  <c r="AQ125" i="8"/>
  <c r="AP125" i="8"/>
  <c r="AO125" i="8"/>
  <c r="AN125" i="8"/>
  <c r="AL125" i="8"/>
  <c r="AK125" i="8"/>
  <c r="AI125" i="8"/>
  <c r="AH125" i="8"/>
  <c r="AG125" i="8"/>
  <c r="AF125" i="8"/>
  <c r="AC125" i="8"/>
  <c r="AB125" i="8"/>
  <c r="AA125" i="8"/>
  <c r="Z125" i="8"/>
  <c r="Y125" i="8"/>
  <c r="W125" i="8"/>
  <c r="V125" i="8"/>
  <c r="T125" i="8"/>
  <c r="S125" i="8"/>
  <c r="R125" i="8"/>
  <c r="Q125" i="8"/>
  <c r="N125" i="8"/>
  <c r="M125" i="8"/>
  <c r="L125" i="8"/>
  <c r="K125" i="8"/>
  <c r="J125" i="8"/>
  <c r="H125" i="8"/>
  <c r="G125" i="8"/>
  <c r="E125" i="8"/>
  <c r="D125" i="8"/>
  <c r="C125" i="8"/>
  <c r="B125" i="8"/>
  <c r="AJ124" i="8"/>
  <c r="AM124" i="8" s="1"/>
  <c r="U124" i="8"/>
  <c r="X124" i="8" s="1"/>
  <c r="F124" i="8"/>
  <c r="I124" i="8" s="1"/>
  <c r="AJ123" i="8"/>
  <c r="AM123" i="8" s="1"/>
  <c r="U123" i="8"/>
  <c r="X123" i="8" s="1"/>
  <c r="F123" i="8"/>
  <c r="I123" i="8" s="1"/>
  <c r="AJ122" i="8"/>
  <c r="AM122" i="8" s="1"/>
  <c r="U122" i="8"/>
  <c r="F122" i="8"/>
  <c r="AE120" i="8"/>
  <c r="P120" i="8"/>
  <c r="A120" i="8"/>
  <c r="AR119" i="8"/>
  <c r="AQ119" i="8"/>
  <c r="AP119" i="8"/>
  <c r="AO119" i="8"/>
  <c r="AN119" i="8"/>
  <c r="AL119" i="8"/>
  <c r="AK119" i="8"/>
  <c r="AI119" i="8"/>
  <c r="AH119" i="8"/>
  <c r="AG119" i="8"/>
  <c r="AF119" i="8"/>
  <c r="AC119" i="8"/>
  <c r="AB119" i="8"/>
  <c r="AA119" i="8"/>
  <c r="Z119" i="8"/>
  <c r="Y119" i="8"/>
  <c r="W119" i="8"/>
  <c r="V119" i="8"/>
  <c r="T119" i="8"/>
  <c r="S119" i="8"/>
  <c r="R119" i="8"/>
  <c r="Q119" i="8"/>
  <c r="N119" i="8"/>
  <c r="M119" i="8"/>
  <c r="L119" i="8"/>
  <c r="K119" i="8"/>
  <c r="J119" i="8"/>
  <c r="H119" i="8"/>
  <c r="G119" i="8"/>
  <c r="E119" i="8"/>
  <c r="D119" i="8"/>
  <c r="C119" i="8"/>
  <c r="B119" i="8"/>
  <c r="AJ118" i="8"/>
  <c r="AM118" i="8" s="1"/>
  <c r="U118" i="8"/>
  <c r="X118" i="8" s="1"/>
  <c r="F118" i="8"/>
  <c r="I118" i="8" s="1"/>
  <c r="AJ117" i="8"/>
  <c r="AM117" i="8" s="1"/>
  <c r="U117" i="8"/>
  <c r="X117" i="8" s="1"/>
  <c r="F117" i="8"/>
  <c r="I117" i="8" s="1"/>
  <c r="AJ116" i="8"/>
  <c r="AM116" i="8" s="1"/>
  <c r="U116" i="8"/>
  <c r="X116" i="8" s="1"/>
  <c r="I116" i="8"/>
  <c r="F116" i="8"/>
  <c r="AE114" i="8"/>
  <c r="P114" i="8"/>
  <c r="A114" i="8"/>
  <c r="AN113" i="8"/>
  <c r="AL113" i="8"/>
  <c r="AK113" i="8"/>
  <c r="AI113" i="8"/>
  <c r="AH113" i="8"/>
  <c r="AG113" i="8"/>
  <c r="AF113" i="8"/>
  <c r="AC113" i="8"/>
  <c r="AB113" i="8"/>
  <c r="AA113" i="8"/>
  <c r="Z113" i="8"/>
  <c r="Y113" i="8"/>
  <c r="W113" i="8"/>
  <c r="V113" i="8"/>
  <c r="T113" i="8"/>
  <c r="S113" i="8"/>
  <c r="R113" i="8"/>
  <c r="Q113" i="8"/>
  <c r="N113" i="8"/>
  <c r="M113" i="8"/>
  <c r="L113" i="8"/>
  <c r="K113" i="8"/>
  <c r="J113" i="8"/>
  <c r="H113" i="8"/>
  <c r="G113" i="8"/>
  <c r="E113" i="8"/>
  <c r="D113" i="8"/>
  <c r="C113" i="8"/>
  <c r="B113" i="8"/>
  <c r="AJ112" i="8"/>
  <c r="AM112" i="8" s="1"/>
  <c r="U112" i="8"/>
  <c r="X112" i="8" s="1"/>
  <c r="I112" i="8"/>
  <c r="F112" i="8"/>
  <c r="AJ111" i="8"/>
  <c r="AM111" i="8" s="1"/>
  <c r="U111" i="8"/>
  <c r="X111" i="8" s="1"/>
  <c r="F111" i="8"/>
  <c r="I111" i="8" s="1"/>
  <c r="AJ110" i="8"/>
  <c r="U110" i="8"/>
  <c r="F110" i="8"/>
  <c r="AE108" i="8"/>
  <c r="P108" i="8"/>
  <c r="A108" i="8"/>
  <c r="AR107" i="8"/>
  <c r="AQ107" i="8"/>
  <c r="AP107" i="8"/>
  <c r="AO107" i="8"/>
  <c r="AN107" i="8"/>
  <c r="AL107" i="8"/>
  <c r="AK107" i="8"/>
  <c r="AI107" i="8"/>
  <c r="AH107" i="8"/>
  <c r="AG107" i="8"/>
  <c r="AF107" i="8"/>
  <c r="AC107" i="8"/>
  <c r="AB107" i="8"/>
  <c r="AA107" i="8"/>
  <c r="Z107" i="8"/>
  <c r="Y107" i="8"/>
  <c r="W107" i="8"/>
  <c r="V107" i="8"/>
  <c r="T107" i="8"/>
  <c r="S107" i="8"/>
  <c r="R107" i="8"/>
  <c r="Q107" i="8"/>
  <c r="N107" i="8"/>
  <c r="M107" i="8"/>
  <c r="L107" i="8"/>
  <c r="K107" i="8"/>
  <c r="J107" i="8"/>
  <c r="H107" i="8"/>
  <c r="G107" i="8"/>
  <c r="E107" i="8"/>
  <c r="D107" i="8"/>
  <c r="C107" i="8"/>
  <c r="B107" i="8"/>
  <c r="AJ106" i="8"/>
  <c r="AM106" i="8" s="1"/>
  <c r="U106" i="8"/>
  <c r="X106" i="8" s="1"/>
  <c r="F106" i="8"/>
  <c r="I106" i="8" s="1"/>
  <c r="AJ105" i="8"/>
  <c r="AM105" i="8" s="1"/>
  <c r="U105" i="8"/>
  <c r="X105" i="8" s="1"/>
  <c r="F105" i="8"/>
  <c r="I105" i="8" s="1"/>
  <c r="AJ104" i="8"/>
  <c r="AM104" i="8" s="1"/>
  <c r="AM107" i="8" s="1"/>
  <c r="U104" i="8"/>
  <c r="F104" i="8"/>
  <c r="AE102" i="8"/>
  <c r="P102" i="8"/>
  <c r="A102" i="8"/>
  <c r="AR101" i="8"/>
  <c r="AQ101" i="8"/>
  <c r="AP101" i="8"/>
  <c r="AO101" i="8"/>
  <c r="AN101" i="8"/>
  <c r="AL101" i="8"/>
  <c r="AK101" i="8"/>
  <c r="AI101" i="8"/>
  <c r="AH101" i="8"/>
  <c r="AG101" i="8"/>
  <c r="AF101" i="8"/>
  <c r="AC101" i="8"/>
  <c r="AB101" i="8"/>
  <c r="AA101" i="8"/>
  <c r="Z101" i="8"/>
  <c r="Y101" i="8"/>
  <c r="W101" i="8"/>
  <c r="V101" i="8"/>
  <c r="T101" i="8"/>
  <c r="S101" i="8"/>
  <c r="R101" i="8"/>
  <c r="Q101" i="8"/>
  <c r="N101" i="8"/>
  <c r="M101" i="8"/>
  <c r="L101" i="8"/>
  <c r="K101" i="8"/>
  <c r="J101" i="8"/>
  <c r="H101" i="8"/>
  <c r="G101" i="8"/>
  <c r="E101" i="8"/>
  <c r="D101" i="8"/>
  <c r="C101" i="8"/>
  <c r="B101" i="8"/>
  <c r="AJ100" i="8"/>
  <c r="AM100" i="8" s="1"/>
  <c r="U100" i="8"/>
  <c r="X100" i="8" s="1"/>
  <c r="F100" i="8"/>
  <c r="I100" i="8" s="1"/>
  <c r="AJ99" i="8"/>
  <c r="AM99" i="8" s="1"/>
  <c r="U99" i="8"/>
  <c r="X99" i="8" s="1"/>
  <c r="F99" i="8"/>
  <c r="I99" i="8" s="1"/>
  <c r="AJ98" i="8"/>
  <c r="AM98" i="8" s="1"/>
  <c r="U98" i="8"/>
  <c r="X98" i="8" s="1"/>
  <c r="F98" i="8"/>
  <c r="I98" i="8" s="1"/>
  <c r="I101" i="8" s="1"/>
  <c r="AE96" i="8"/>
  <c r="P96" i="8"/>
  <c r="A96" i="8"/>
  <c r="AR95" i="8"/>
  <c r="AQ95" i="8"/>
  <c r="AP95" i="8"/>
  <c r="AO95" i="8"/>
  <c r="AN95" i="8"/>
  <c r="AL95" i="8"/>
  <c r="AK95" i="8"/>
  <c r="AI95" i="8"/>
  <c r="AH95" i="8"/>
  <c r="AG95" i="8"/>
  <c r="AF95" i="8"/>
  <c r="AC95" i="8"/>
  <c r="AB95" i="8"/>
  <c r="AA95" i="8"/>
  <c r="Z95" i="8"/>
  <c r="Y95" i="8"/>
  <c r="W95" i="8"/>
  <c r="V95" i="8"/>
  <c r="T95" i="8"/>
  <c r="S95" i="8"/>
  <c r="R95" i="8"/>
  <c r="Q95" i="8"/>
  <c r="N95" i="8"/>
  <c r="M95" i="8"/>
  <c r="L95" i="8"/>
  <c r="K95" i="8"/>
  <c r="J95" i="8"/>
  <c r="H95" i="8"/>
  <c r="G95" i="8"/>
  <c r="E95" i="8"/>
  <c r="D95" i="8"/>
  <c r="C95" i="8"/>
  <c r="B95" i="8"/>
  <c r="AJ94" i="8"/>
  <c r="AM94" i="8" s="1"/>
  <c r="U94" i="8"/>
  <c r="X94" i="8" s="1"/>
  <c r="F94" i="8"/>
  <c r="I94" i="8" s="1"/>
  <c r="AJ93" i="8"/>
  <c r="AM93" i="8" s="1"/>
  <c r="U93" i="8"/>
  <c r="X93" i="8" s="1"/>
  <c r="F93" i="8"/>
  <c r="I93" i="8" s="1"/>
  <c r="AJ92" i="8"/>
  <c r="U92" i="8"/>
  <c r="F92" i="8"/>
  <c r="I92" i="8" s="1"/>
  <c r="AE90" i="8"/>
  <c r="P90" i="8"/>
  <c r="A90" i="8"/>
  <c r="AR89" i="8"/>
  <c r="AQ89" i="8"/>
  <c r="AP89" i="8"/>
  <c r="AO89" i="8"/>
  <c r="AN89" i="8"/>
  <c r="AL89" i="8"/>
  <c r="AK89" i="8"/>
  <c r="AI89" i="8"/>
  <c r="AH89" i="8"/>
  <c r="AG89" i="8"/>
  <c r="AF89" i="8"/>
  <c r="AC89" i="8"/>
  <c r="AB89" i="8"/>
  <c r="AA89" i="8"/>
  <c r="Z89" i="8"/>
  <c r="Y89" i="8"/>
  <c r="W89" i="8"/>
  <c r="V89" i="8"/>
  <c r="T89" i="8"/>
  <c r="S89" i="8"/>
  <c r="R89" i="8"/>
  <c r="Q89" i="8"/>
  <c r="N89" i="8"/>
  <c r="M89" i="8"/>
  <c r="L89" i="8"/>
  <c r="K89" i="8"/>
  <c r="J89" i="8"/>
  <c r="H89" i="8"/>
  <c r="G89" i="8"/>
  <c r="E89" i="8"/>
  <c r="D89" i="8"/>
  <c r="C89" i="8"/>
  <c r="B89" i="8"/>
  <c r="AJ88" i="8"/>
  <c r="AM88" i="8" s="1"/>
  <c r="U88" i="8"/>
  <c r="X88" i="8" s="1"/>
  <c r="F88" i="8"/>
  <c r="I88" i="8" s="1"/>
  <c r="AJ87" i="8"/>
  <c r="AM87" i="8" s="1"/>
  <c r="U87" i="8"/>
  <c r="X87" i="8" s="1"/>
  <c r="F87" i="8"/>
  <c r="I87" i="8" s="1"/>
  <c r="AJ86" i="8"/>
  <c r="U86" i="8"/>
  <c r="F86" i="8"/>
  <c r="AE84" i="8"/>
  <c r="P84" i="8"/>
  <c r="A84" i="8"/>
  <c r="AN83" i="8"/>
  <c r="AL83" i="8"/>
  <c r="AK83" i="8"/>
  <c r="AI83" i="8"/>
  <c r="AH83" i="8"/>
  <c r="AG83" i="8"/>
  <c r="AF83" i="8"/>
  <c r="AC83" i="8"/>
  <c r="AB83" i="8"/>
  <c r="AA83" i="8"/>
  <c r="Z83" i="8"/>
  <c r="Y83" i="8"/>
  <c r="W83" i="8"/>
  <c r="V83" i="8"/>
  <c r="T83" i="8"/>
  <c r="S83" i="8"/>
  <c r="R83" i="8"/>
  <c r="Q83" i="8"/>
  <c r="N83" i="8"/>
  <c r="M83" i="8"/>
  <c r="L83" i="8"/>
  <c r="K83" i="8"/>
  <c r="J83" i="8"/>
  <c r="H83" i="8"/>
  <c r="G83" i="8"/>
  <c r="E83" i="8"/>
  <c r="D83" i="8"/>
  <c r="C83" i="8"/>
  <c r="B83" i="8"/>
  <c r="AJ82" i="8"/>
  <c r="AM82" i="8" s="1"/>
  <c r="U82" i="8"/>
  <c r="X82" i="8" s="1"/>
  <c r="F82" i="8"/>
  <c r="I82" i="8" s="1"/>
  <c r="AJ81" i="8"/>
  <c r="AM81" i="8" s="1"/>
  <c r="U81" i="8"/>
  <c r="X81" i="8" s="1"/>
  <c r="F81" i="8"/>
  <c r="I81" i="8" s="1"/>
  <c r="AJ80" i="8"/>
  <c r="AM80" i="8" s="1"/>
  <c r="U80" i="8"/>
  <c r="X80" i="8" s="1"/>
  <c r="F80" i="8"/>
  <c r="I80" i="8" s="1"/>
  <c r="AE78" i="8"/>
  <c r="P78" i="8"/>
  <c r="A78" i="8"/>
  <c r="AR77" i="8"/>
  <c r="AQ77" i="8"/>
  <c r="AP77" i="8"/>
  <c r="AO77" i="8"/>
  <c r="AN77" i="8"/>
  <c r="AL77" i="8"/>
  <c r="AK77" i="8"/>
  <c r="AI77" i="8"/>
  <c r="AH77" i="8"/>
  <c r="AG77" i="8"/>
  <c r="AF77" i="8"/>
  <c r="AC77" i="8"/>
  <c r="AB77" i="8"/>
  <c r="AA77" i="8"/>
  <c r="Z77" i="8"/>
  <c r="Y77" i="8"/>
  <c r="W77" i="8"/>
  <c r="V77" i="8"/>
  <c r="T77" i="8"/>
  <c r="S77" i="8"/>
  <c r="R77" i="8"/>
  <c r="Q77" i="8"/>
  <c r="N77" i="8"/>
  <c r="M77" i="8"/>
  <c r="L77" i="8"/>
  <c r="K77" i="8"/>
  <c r="J77" i="8"/>
  <c r="H77" i="8"/>
  <c r="G77" i="8"/>
  <c r="E77" i="8"/>
  <c r="D77" i="8"/>
  <c r="C77" i="8"/>
  <c r="B77" i="8"/>
  <c r="AJ76" i="8"/>
  <c r="AM76" i="8" s="1"/>
  <c r="U76" i="8"/>
  <c r="X76" i="8" s="1"/>
  <c r="F76" i="8"/>
  <c r="I76" i="8" s="1"/>
  <c r="AJ75" i="8"/>
  <c r="AM75" i="8" s="1"/>
  <c r="U75" i="8"/>
  <c r="X75" i="8" s="1"/>
  <c r="F75" i="8"/>
  <c r="I75" i="8" s="1"/>
  <c r="AJ74" i="8"/>
  <c r="U74" i="8"/>
  <c r="F74" i="8"/>
  <c r="I74" i="8" s="1"/>
  <c r="AE72" i="8"/>
  <c r="P72" i="8"/>
  <c r="A72" i="8"/>
  <c r="AR71" i="8"/>
  <c r="AQ71" i="8"/>
  <c r="AP71" i="8"/>
  <c r="AO71" i="8"/>
  <c r="AN71" i="8"/>
  <c r="AL71" i="8"/>
  <c r="AK71" i="8"/>
  <c r="AI71" i="8"/>
  <c r="AH71" i="8"/>
  <c r="AG71" i="8"/>
  <c r="AF71" i="8"/>
  <c r="AC71" i="8"/>
  <c r="AB71" i="8"/>
  <c r="AA71" i="8"/>
  <c r="Z71" i="8"/>
  <c r="Y71" i="8"/>
  <c r="W71" i="8"/>
  <c r="V71" i="8"/>
  <c r="T71" i="8"/>
  <c r="S71" i="8"/>
  <c r="R71" i="8"/>
  <c r="Q71" i="8"/>
  <c r="N71" i="8"/>
  <c r="M71" i="8"/>
  <c r="L71" i="8"/>
  <c r="K71" i="8"/>
  <c r="J71" i="8"/>
  <c r="H71" i="8"/>
  <c r="G71" i="8"/>
  <c r="E71" i="8"/>
  <c r="D71" i="8"/>
  <c r="C71" i="8"/>
  <c r="B71" i="8"/>
  <c r="AJ70" i="8"/>
  <c r="AM70" i="8" s="1"/>
  <c r="U70" i="8"/>
  <c r="X70" i="8" s="1"/>
  <c r="F70" i="8"/>
  <c r="I70" i="8" s="1"/>
  <c r="AM69" i="8"/>
  <c r="AJ69" i="8"/>
  <c r="U69" i="8"/>
  <c r="X69" i="8" s="1"/>
  <c r="F69" i="8"/>
  <c r="I69" i="8" s="1"/>
  <c r="AJ68" i="8"/>
  <c r="U68" i="8"/>
  <c r="F68" i="8"/>
  <c r="AE66" i="8"/>
  <c r="P66" i="8"/>
  <c r="A66" i="8"/>
  <c r="AR65" i="8"/>
  <c r="AQ65" i="8"/>
  <c r="AP65" i="8"/>
  <c r="AO65" i="8"/>
  <c r="AN65" i="8"/>
  <c r="AL65" i="8"/>
  <c r="AK65" i="8"/>
  <c r="AI65" i="8"/>
  <c r="AH65" i="8"/>
  <c r="AG65" i="8"/>
  <c r="AF65" i="8"/>
  <c r="Y65" i="8"/>
  <c r="W65" i="8"/>
  <c r="V65" i="8"/>
  <c r="T65" i="8"/>
  <c r="S65" i="8"/>
  <c r="R65" i="8"/>
  <c r="Q65" i="8"/>
  <c r="N65" i="8"/>
  <c r="M65" i="8"/>
  <c r="L65" i="8"/>
  <c r="K65" i="8"/>
  <c r="J65" i="8"/>
  <c r="H65" i="8"/>
  <c r="G65" i="8"/>
  <c r="E65" i="8"/>
  <c r="D65" i="8"/>
  <c r="C65" i="8"/>
  <c r="B65" i="8"/>
  <c r="AJ64" i="8"/>
  <c r="AM64" i="8" s="1"/>
  <c r="U64" i="8"/>
  <c r="X64" i="8" s="1"/>
  <c r="F64" i="8"/>
  <c r="I64" i="8" s="1"/>
  <c r="AJ63" i="8"/>
  <c r="AM63" i="8" s="1"/>
  <c r="U63" i="8"/>
  <c r="X63" i="8" s="1"/>
  <c r="F63" i="8"/>
  <c r="I63" i="8" s="1"/>
  <c r="AJ62" i="8"/>
  <c r="AM62" i="8" s="1"/>
  <c r="U62" i="8"/>
  <c r="X62" i="8" s="1"/>
  <c r="F62" i="8"/>
  <c r="I62" i="8" s="1"/>
  <c r="AE60" i="8"/>
  <c r="P60" i="8"/>
  <c r="A60" i="8"/>
  <c r="AR59" i="8"/>
  <c r="AQ59" i="8"/>
  <c r="AP59" i="8"/>
  <c r="AO59" i="8"/>
  <c r="AN59" i="8"/>
  <c r="AL59" i="8"/>
  <c r="AK59" i="8"/>
  <c r="AI59" i="8"/>
  <c r="AH59" i="8"/>
  <c r="AG59" i="8"/>
  <c r="AF59" i="8"/>
  <c r="AC59" i="8"/>
  <c r="AB59" i="8"/>
  <c r="AA59" i="8"/>
  <c r="Z59" i="8"/>
  <c r="Y59" i="8"/>
  <c r="W59" i="8"/>
  <c r="V59" i="8"/>
  <c r="T59" i="8"/>
  <c r="S59" i="8"/>
  <c r="R59" i="8"/>
  <c r="Q59" i="8"/>
  <c r="N59" i="8"/>
  <c r="M59" i="8"/>
  <c r="L59" i="8"/>
  <c r="K59" i="8"/>
  <c r="J59" i="8"/>
  <c r="H59" i="8"/>
  <c r="G59" i="8"/>
  <c r="E59" i="8"/>
  <c r="D59" i="8"/>
  <c r="C59" i="8"/>
  <c r="B59" i="8"/>
  <c r="AJ58" i="8"/>
  <c r="AM58" i="8" s="1"/>
  <c r="U58" i="8"/>
  <c r="X58" i="8" s="1"/>
  <c r="F58" i="8"/>
  <c r="I58" i="8" s="1"/>
  <c r="AJ57" i="8"/>
  <c r="AM57" i="8" s="1"/>
  <c r="U57" i="8"/>
  <c r="X57" i="8" s="1"/>
  <c r="F57" i="8"/>
  <c r="I57" i="8" s="1"/>
  <c r="AJ56" i="8"/>
  <c r="U56" i="8"/>
  <c r="F56" i="8"/>
  <c r="AE54" i="8"/>
  <c r="P54" i="8"/>
  <c r="A54" i="8"/>
  <c r="AR53" i="8"/>
  <c r="AQ53" i="8"/>
  <c r="AP53" i="8"/>
  <c r="AO53" i="8"/>
  <c r="AN53" i="8"/>
  <c r="AL53" i="8"/>
  <c r="AK53" i="8"/>
  <c r="AI53" i="8"/>
  <c r="AH53" i="8"/>
  <c r="AG53" i="8"/>
  <c r="AF53" i="8"/>
  <c r="AC53" i="8"/>
  <c r="AB53" i="8"/>
  <c r="AA53" i="8"/>
  <c r="Z53" i="8"/>
  <c r="Y53" i="8"/>
  <c r="W53" i="8"/>
  <c r="V53" i="8"/>
  <c r="T53" i="8"/>
  <c r="S53" i="8"/>
  <c r="R53" i="8"/>
  <c r="Q53" i="8"/>
  <c r="N53" i="8"/>
  <c r="M53" i="8"/>
  <c r="L53" i="8"/>
  <c r="K53" i="8"/>
  <c r="J53" i="8"/>
  <c r="H53" i="8"/>
  <c r="G53" i="8"/>
  <c r="E53" i="8"/>
  <c r="D53" i="8"/>
  <c r="C53" i="8"/>
  <c r="B53" i="8"/>
  <c r="AJ52" i="8"/>
  <c r="AM52" i="8" s="1"/>
  <c r="U52" i="8"/>
  <c r="X52" i="8" s="1"/>
  <c r="F52" i="8"/>
  <c r="I52" i="8" s="1"/>
  <c r="AJ51" i="8"/>
  <c r="AM51" i="8" s="1"/>
  <c r="U51" i="8"/>
  <c r="X51" i="8" s="1"/>
  <c r="F51" i="8"/>
  <c r="I51" i="8" s="1"/>
  <c r="AM50" i="8"/>
  <c r="AJ50" i="8"/>
  <c r="U50" i="8"/>
  <c r="X50" i="8" s="1"/>
  <c r="F50" i="8"/>
  <c r="I50" i="8" s="1"/>
  <c r="AE48" i="8"/>
  <c r="P48" i="8"/>
  <c r="A48" i="8"/>
  <c r="AR47" i="8"/>
  <c r="AQ47" i="8"/>
  <c r="AP47" i="8"/>
  <c r="AO47" i="8"/>
  <c r="AN47" i="8"/>
  <c r="AL47" i="8"/>
  <c r="AK47" i="8"/>
  <c r="AI47" i="8"/>
  <c r="AH47" i="8"/>
  <c r="AG47" i="8"/>
  <c r="AF47" i="8"/>
  <c r="AC47" i="8"/>
  <c r="AB47" i="8"/>
  <c r="AA47" i="8"/>
  <c r="Z47" i="8"/>
  <c r="Y47" i="8"/>
  <c r="W47" i="8"/>
  <c r="V47" i="8"/>
  <c r="T47" i="8"/>
  <c r="S47" i="8"/>
  <c r="R47" i="8"/>
  <c r="Q47" i="8"/>
  <c r="N47" i="8"/>
  <c r="M47" i="8"/>
  <c r="L47" i="8"/>
  <c r="K47" i="8"/>
  <c r="J47" i="8"/>
  <c r="H47" i="8"/>
  <c r="G47" i="8"/>
  <c r="E47" i="8"/>
  <c r="D47" i="8"/>
  <c r="C47" i="8"/>
  <c r="B47" i="8"/>
  <c r="AJ46" i="8"/>
  <c r="AM46" i="8" s="1"/>
  <c r="U46" i="8"/>
  <c r="X46" i="8" s="1"/>
  <c r="F46" i="8"/>
  <c r="I46" i="8" s="1"/>
  <c r="AJ45" i="8"/>
  <c r="AM45" i="8" s="1"/>
  <c r="U45" i="8"/>
  <c r="X45" i="8" s="1"/>
  <c r="F45" i="8"/>
  <c r="I45" i="8" s="1"/>
  <c r="AJ44" i="8"/>
  <c r="U44" i="8"/>
  <c r="F44" i="8"/>
  <c r="AE42" i="8"/>
  <c r="P42" i="8"/>
  <c r="A42" i="8"/>
  <c r="AR41" i="8"/>
  <c r="AQ41" i="8"/>
  <c r="AP41" i="8"/>
  <c r="AO41" i="8"/>
  <c r="AN41" i="8"/>
  <c r="AL41" i="8"/>
  <c r="AK41" i="8"/>
  <c r="AI41" i="8"/>
  <c r="AH41" i="8"/>
  <c r="AG41" i="8"/>
  <c r="AF41" i="8"/>
  <c r="AC41" i="8"/>
  <c r="AB41" i="8"/>
  <c r="AA41" i="8"/>
  <c r="Z41" i="8"/>
  <c r="Y41" i="8"/>
  <c r="W41" i="8"/>
  <c r="V41" i="8"/>
  <c r="T41" i="8"/>
  <c r="S41" i="8"/>
  <c r="R41" i="8"/>
  <c r="Q41" i="8"/>
  <c r="N41" i="8"/>
  <c r="M41" i="8"/>
  <c r="L41" i="8"/>
  <c r="K41" i="8"/>
  <c r="J41" i="8"/>
  <c r="H41" i="8"/>
  <c r="G41" i="8"/>
  <c r="E41" i="8"/>
  <c r="D41" i="8"/>
  <c r="C41" i="8"/>
  <c r="B41" i="8"/>
  <c r="AJ40" i="8"/>
  <c r="AM40" i="8" s="1"/>
  <c r="U40" i="8"/>
  <c r="X40" i="8" s="1"/>
  <c r="F40" i="8"/>
  <c r="I40" i="8" s="1"/>
  <c r="AJ39" i="8"/>
  <c r="AM39" i="8" s="1"/>
  <c r="U39" i="8"/>
  <c r="X39" i="8" s="1"/>
  <c r="F39" i="8"/>
  <c r="I39" i="8" s="1"/>
  <c r="AM38" i="8"/>
  <c r="AJ38" i="8"/>
  <c r="U38" i="8"/>
  <c r="X38" i="8" s="1"/>
  <c r="F38" i="8"/>
  <c r="I38" i="8" s="1"/>
  <c r="AE36" i="8"/>
  <c r="P36" i="8"/>
  <c r="A36" i="8"/>
  <c r="AR35" i="8"/>
  <c r="AQ35" i="8"/>
  <c r="AP35" i="8"/>
  <c r="AO35" i="8"/>
  <c r="AN35" i="8"/>
  <c r="AL35" i="8"/>
  <c r="AK35" i="8"/>
  <c r="AI35" i="8"/>
  <c r="AH35" i="8"/>
  <c r="AG35" i="8"/>
  <c r="AF35" i="8"/>
  <c r="AC35" i="8"/>
  <c r="AB35" i="8"/>
  <c r="AA35" i="8"/>
  <c r="Z35" i="8"/>
  <c r="Y35" i="8"/>
  <c r="W35" i="8"/>
  <c r="V35" i="8"/>
  <c r="T35" i="8"/>
  <c r="S35" i="8"/>
  <c r="R35" i="8"/>
  <c r="Q35" i="8"/>
  <c r="N35" i="8"/>
  <c r="M35" i="8"/>
  <c r="L35" i="8"/>
  <c r="K35" i="8"/>
  <c r="J35" i="8"/>
  <c r="H35" i="8"/>
  <c r="G35" i="8"/>
  <c r="E35" i="8"/>
  <c r="D35" i="8"/>
  <c r="C35" i="8"/>
  <c r="B35" i="8"/>
  <c r="AJ34" i="8"/>
  <c r="AM34" i="8" s="1"/>
  <c r="U34" i="8"/>
  <c r="X34" i="8" s="1"/>
  <c r="F34" i="8"/>
  <c r="I34" i="8" s="1"/>
  <c r="AJ33" i="8"/>
  <c r="AM33" i="8" s="1"/>
  <c r="U33" i="8"/>
  <c r="X33" i="8" s="1"/>
  <c r="F33" i="8"/>
  <c r="I33" i="8" s="1"/>
  <c r="AJ32" i="8"/>
  <c r="U32" i="8"/>
  <c r="F32" i="8"/>
  <c r="AE30" i="8"/>
  <c r="P30" i="8"/>
  <c r="A30" i="8"/>
  <c r="AR29" i="8"/>
  <c r="AQ29" i="8"/>
  <c r="AP29" i="8"/>
  <c r="AO29" i="8"/>
  <c r="AN29" i="8"/>
  <c r="AL29" i="8"/>
  <c r="AK29" i="8"/>
  <c r="AI29" i="8"/>
  <c r="AH29" i="8"/>
  <c r="AG29" i="8"/>
  <c r="AF29" i="8"/>
  <c r="AC29" i="8"/>
  <c r="AB29" i="8"/>
  <c r="AA29" i="8"/>
  <c r="Z29" i="8"/>
  <c r="Y29" i="8"/>
  <c r="W29" i="8"/>
  <c r="V29" i="8"/>
  <c r="T29" i="8"/>
  <c r="S29" i="8"/>
  <c r="R29" i="8"/>
  <c r="Q29" i="8"/>
  <c r="N29" i="8"/>
  <c r="M29" i="8"/>
  <c r="L29" i="8"/>
  <c r="K29" i="8"/>
  <c r="J29" i="8"/>
  <c r="H29" i="8"/>
  <c r="G29" i="8"/>
  <c r="E29" i="8"/>
  <c r="D29" i="8"/>
  <c r="C29" i="8"/>
  <c r="B29" i="8"/>
  <c r="AJ28" i="8"/>
  <c r="AM28" i="8" s="1"/>
  <c r="U28" i="8"/>
  <c r="X28" i="8" s="1"/>
  <c r="F28" i="8"/>
  <c r="I28" i="8" s="1"/>
  <c r="AJ27" i="8"/>
  <c r="AM27" i="8" s="1"/>
  <c r="U27" i="8"/>
  <c r="X27" i="8" s="1"/>
  <c r="F27" i="8"/>
  <c r="I27" i="8" s="1"/>
  <c r="AJ26" i="8"/>
  <c r="AM26" i="8" s="1"/>
  <c r="U26" i="8"/>
  <c r="X26" i="8" s="1"/>
  <c r="F26" i="8"/>
  <c r="I26" i="8" s="1"/>
  <c r="AE24" i="8"/>
  <c r="P24" i="8"/>
  <c r="A24" i="8"/>
  <c r="AR23" i="8"/>
  <c r="AQ23" i="8"/>
  <c r="AP23" i="8"/>
  <c r="AO23" i="8"/>
  <c r="AN23" i="8"/>
  <c r="AL23" i="8"/>
  <c r="AK23" i="8"/>
  <c r="AI23" i="8"/>
  <c r="AH23" i="8"/>
  <c r="AG23" i="8"/>
  <c r="AF23" i="8"/>
  <c r="AC23" i="8"/>
  <c r="AB23" i="8"/>
  <c r="AA23" i="8"/>
  <c r="Z23" i="8"/>
  <c r="Y23" i="8"/>
  <c r="W23" i="8"/>
  <c r="V23" i="8"/>
  <c r="T23" i="8"/>
  <c r="S23" i="8"/>
  <c r="R23" i="8"/>
  <c r="Q23" i="8"/>
  <c r="N23" i="8"/>
  <c r="M23" i="8"/>
  <c r="L23" i="8"/>
  <c r="K23" i="8"/>
  <c r="J23" i="8"/>
  <c r="H23" i="8"/>
  <c r="G23" i="8"/>
  <c r="E23" i="8"/>
  <c r="D23" i="8"/>
  <c r="C23" i="8"/>
  <c r="B23" i="8"/>
  <c r="AJ22" i="8"/>
  <c r="AM22" i="8" s="1"/>
  <c r="U22" i="8"/>
  <c r="X22" i="8" s="1"/>
  <c r="F22" i="8"/>
  <c r="I22" i="8" s="1"/>
  <c r="AJ21" i="8"/>
  <c r="AM21" i="8" s="1"/>
  <c r="U21" i="8"/>
  <c r="X21" i="8" s="1"/>
  <c r="F21" i="8"/>
  <c r="I21" i="8" s="1"/>
  <c r="AJ20" i="8"/>
  <c r="U20" i="8"/>
  <c r="F20" i="8"/>
  <c r="I20" i="8" s="1"/>
  <c r="AE18" i="8"/>
  <c r="P18" i="8"/>
  <c r="A18" i="8"/>
  <c r="AR17" i="8"/>
  <c r="AQ17" i="8"/>
  <c r="AP17" i="8"/>
  <c r="AO17" i="8"/>
  <c r="AN17" i="8"/>
  <c r="AL17" i="8"/>
  <c r="AK17" i="8"/>
  <c r="AI17" i="8"/>
  <c r="AH17" i="8"/>
  <c r="AG17" i="8"/>
  <c r="AF17" i="8"/>
  <c r="Y17" i="8"/>
  <c r="W17" i="8"/>
  <c r="V17" i="8"/>
  <c r="T17" i="8"/>
  <c r="S17" i="8"/>
  <c r="R17" i="8"/>
  <c r="Q17" i="8"/>
  <c r="N17" i="8"/>
  <c r="M17" i="8"/>
  <c r="L17" i="8"/>
  <c r="K17" i="8"/>
  <c r="J17" i="8"/>
  <c r="H17" i="8"/>
  <c r="G17" i="8"/>
  <c r="E17" i="8"/>
  <c r="D17" i="8"/>
  <c r="C17" i="8"/>
  <c r="B17" i="8"/>
  <c r="AJ16" i="8"/>
  <c r="AM16" i="8" s="1"/>
  <c r="U16" i="8"/>
  <c r="X16" i="8" s="1"/>
  <c r="F16" i="8"/>
  <c r="I16" i="8" s="1"/>
  <c r="AJ15" i="8"/>
  <c r="AM15" i="8" s="1"/>
  <c r="U15" i="8"/>
  <c r="X15" i="8" s="1"/>
  <c r="F15" i="8"/>
  <c r="I15" i="8" s="1"/>
  <c r="AJ14" i="8"/>
  <c r="AM14" i="8" s="1"/>
  <c r="U14" i="8"/>
  <c r="F14" i="8"/>
  <c r="I14" i="8" s="1"/>
  <c r="AE12" i="8"/>
  <c r="P12" i="8"/>
  <c r="A12" i="8"/>
  <c r="AR11" i="8"/>
  <c r="AQ11" i="8"/>
  <c r="AP11" i="8"/>
  <c r="AO11" i="8"/>
  <c r="AN11" i="8"/>
  <c r="AL11" i="8"/>
  <c r="AK11" i="8"/>
  <c r="AI11" i="8"/>
  <c r="AH11" i="8"/>
  <c r="AG11" i="8"/>
  <c r="AF11" i="8"/>
  <c r="Y11" i="8"/>
  <c r="W11" i="8"/>
  <c r="V11" i="8"/>
  <c r="T11" i="8"/>
  <c r="S11" i="8"/>
  <c r="R11" i="8"/>
  <c r="Q11" i="8"/>
  <c r="N11" i="8"/>
  <c r="M11" i="8"/>
  <c r="L11" i="8"/>
  <c r="K11" i="8"/>
  <c r="J11" i="8"/>
  <c r="H11" i="8"/>
  <c r="G11" i="8"/>
  <c r="E11" i="8"/>
  <c r="D11" i="8"/>
  <c r="C11" i="8"/>
  <c r="B11" i="8"/>
  <c r="AJ10" i="8"/>
  <c r="AM10" i="8" s="1"/>
  <c r="U10" i="8"/>
  <c r="X10" i="8" s="1"/>
  <c r="F10" i="8"/>
  <c r="I10" i="8" s="1"/>
  <c r="AJ9" i="8"/>
  <c r="AM9" i="8" s="1"/>
  <c r="U9" i="8"/>
  <c r="X9" i="8" s="1"/>
  <c r="F9" i="8"/>
  <c r="I9" i="8" s="1"/>
  <c r="AJ8" i="8"/>
  <c r="AM8" i="8" s="1"/>
  <c r="U8" i="8"/>
  <c r="U11" i="8" s="1"/>
  <c r="F8" i="8"/>
  <c r="I8" i="8" s="1"/>
  <c r="AE3" i="8"/>
  <c r="P3" i="8"/>
  <c r="A3" i="8"/>
  <c r="AE2" i="8"/>
  <c r="P2" i="8"/>
  <c r="A2" i="8"/>
  <c r="AE1" i="8"/>
  <c r="P1" i="8"/>
  <c r="A1" i="8"/>
  <c r="O304" i="7"/>
  <c r="L304" i="7"/>
  <c r="K304" i="7"/>
  <c r="J304" i="7"/>
  <c r="G304" i="7"/>
  <c r="D304" i="7"/>
  <c r="C304" i="7"/>
  <c r="B304" i="7"/>
  <c r="O303" i="7"/>
  <c r="L303" i="7"/>
  <c r="K303" i="7"/>
  <c r="J303" i="7"/>
  <c r="G303" i="7"/>
  <c r="D303" i="7"/>
  <c r="C303" i="7"/>
  <c r="B303" i="7"/>
  <c r="O302" i="7"/>
  <c r="L302" i="7"/>
  <c r="K302" i="7"/>
  <c r="J302" i="7"/>
  <c r="G302" i="7"/>
  <c r="D302" i="7"/>
  <c r="C302" i="7"/>
  <c r="B302" i="7"/>
  <c r="O301" i="7"/>
  <c r="L301" i="7"/>
  <c r="K301" i="7"/>
  <c r="J301" i="7"/>
  <c r="G301" i="7"/>
  <c r="D301" i="7"/>
  <c r="C301" i="7"/>
  <c r="B301" i="7"/>
  <c r="O300" i="7"/>
  <c r="L300" i="7"/>
  <c r="K300" i="7"/>
  <c r="J300" i="7"/>
  <c r="G300" i="7"/>
  <c r="D300" i="7"/>
  <c r="C300" i="7"/>
  <c r="B300" i="7"/>
  <c r="O299" i="7"/>
  <c r="L299" i="7"/>
  <c r="K299" i="7"/>
  <c r="J299" i="7"/>
  <c r="G299" i="7"/>
  <c r="D299" i="7"/>
  <c r="C299" i="7"/>
  <c r="B299" i="7"/>
  <c r="O298" i="7"/>
  <c r="L298" i="7"/>
  <c r="K298" i="7"/>
  <c r="J298" i="7"/>
  <c r="G298" i="7"/>
  <c r="D298" i="7"/>
  <c r="C298" i="7"/>
  <c r="B298" i="7"/>
  <c r="O297" i="7"/>
  <c r="L297" i="7"/>
  <c r="K297" i="7"/>
  <c r="J297" i="7"/>
  <c r="J305" i="7" s="1"/>
  <c r="G297" i="7"/>
  <c r="G305" i="7" s="1"/>
  <c r="D297" i="7"/>
  <c r="D305" i="7" s="1"/>
  <c r="C297" i="7"/>
  <c r="B297" i="7"/>
  <c r="I20" i="7"/>
  <c r="A20" i="7"/>
  <c r="O19" i="7"/>
  <c r="L19" i="7"/>
  <c r="K19" i="7"/>
  <c r="J19" i="7"/>
  <c r="G19" i="7"/>
  <c r="D19" i="7"/>
  <c r="C19" i="7"/>
  <c r="B19" i="7"/>
  <c r="M18" i="7"/>
  <c r="N18" i="7" s="1"/>
  <c r="E18" i="7"/>
  <c r="F18" i="7" s="1"/>
  <c r="M17" i="7"/>
  <c r="N17" i="7" s="1"/>
  <c r="E17" i="7"/>
  <c r="F17" i="7" s="1"/>
  <c r="M16" i="7"/>
  <c r="N16" i="7" s="1"/>
  <c r="E16" i="7"/>
  <c r="F16" i="7" s="1"/>
  <c r="M15" i="7"/>
  <c r="N15" i="7" s="1"/>
  <c r="E15" i="7"/>
  <c r="F15" i="7" s="1"/>
  <c r="M14" i="7"/>
  <c r="N14" i="7" s="1"/>
  <c r="E14" i="7"/>
  <c r="F14" i="7" s="1"/>
  <c r="M13" i="7"/>
  <c r="N13" i="7" s="1"/>
  <c r="E13" i="7"/>
  <c r="F13" i="7" s="1"/>
  <c r="M12" i="7"/>
  <c r="N12" i="7" s="1"/>
  <c r="E12" i="7"/>
  <c r="M11" i="7"/>
  <c r="N11" i="7" s="1"/>
  <c r="E11" i="7"/>
  <c r="F11" i="7" s="1"/>
  <c r="O8" i="7"/>
  <c r="L8" i="7"/>
  <c r="K8" i="7"/>
  <c r="J8" i="7"/>
  <c r="G8" i="7"/>
  <c r="D8" i="7"/>
  <c r="C8" i="7"/>
  <c r="B8" i="7"/>
  <c r="M7" i="7"/>
  <c r="N7" i="7" s="1"/>
  <c r="E7" i="7"/>
  <c r="F7" i="7" s="1"/>
  <c r="M6" i="7"/>
  <c r="N6" i="7" s="1"/>
  <c r="E6" i="7"/>
  <c r="I3" i="7"/>
  <c r="A3" i="7"/>
  <c r="I2" i="7"/>
  <c r="A2" i="7"/>
  <c r="I1" i="7"/>
  <c r="A1" i="7"/>
  <c r="L7" i="5"/>
  <c r="L8" i="5"/>
  <c r="L9" i="5"/>
  <c r="L10" i="5"/>
  <c r="L11" i="5"/>
  <c r="L12" i="5"/>
  <c r="L14" i="5"/>
  <c r="L15" i="5"/>
  <c r="L16" i="5"/>
  <c r="L18" i="5"/>
  <c r="L19" i="5"/>
  <c r="L21" i="5"/>
  <c r="L22" i="5"/>
  <c r="L24" i="5"/>
  <c r="L25" i="5"/>
  <c r="L27" i="5"/>
  <c r="L28" i="5"/>
  <c r="L30" i="5"/>
  <c r="L31" i="5"/>
  <c r="L32" i="5"/>
  <c r="L34" i="5"/>
  <c r="L35" i="5"/>
  <c r="L36" i="5"/>
  <c r="L38" i="5"/>
  <c r="L39" i="5"/>
  <c r="L41" i="5"/>
  <c r="L43" i="5"/>
  <c r="L44" i="5"/>
  <c r="L46" i="5"/>
  <c r="L47" i="5"/>
  <c r="L48" i="5"/>
  <c r="L49" i="5"/>
  <c r="L50" i="5"/>
  <c r="L52" i="5"/>
  <c r="L53" i="5"/>
  <c r="L54" i="5"/>
  <c r="L56" i="5"/>
  <c r="L58" i="5"/>
  <c r="L59" i="5"/>
  <c r="L60" i="5"/>
  <c r="L61" i="5"/>
  <c r="L62" i="5"/>
  <c r="L64" i="5"/>
  <c r="L65" i="5"/>
  <c r="L66" i="5"/>
  <c r="L68" i="5"/>
  <c r="L69" i="5"/>
  <c r="L70" i="5"/>
  <c r="L71" i="5"/>
  <c r="L72" i="5"/>
  <c r="L74" i="5"/>
  <c r="L75" i="5"/>
  <c r="L76" i="5"/>
  <c r="L78" i="5"/>
  <c r="L79" i="5"/>
  <c r="L80" i="5"/>
  <c r="L82" i="5"/>
  <c r="L84" i="5"/>
  <c r="AH9" i="17" l="1"/>
  <c r="AH11" i="17"/>
  <c r="AH25" i="17"/>
  <c r="AM29" i="8"/>
  <c r="J178" i="11"/>
  <c r="B189" i="11"/>
  <c r="AF200" i="11"/>
  <c r="AH26" i="17"/>
  <c r="U59" i="8"/>
  <c r="AJ77" i="8"/>
  <c r="K310" i="11"/>
  <c r="E21" i="10"/>
  <c r="U134" i="11"/>
  <c r="AN167" i="11"/>
  <c r="U178" i="11"/>
  <c r="AN211" i="11"/>
  <c r="U222" i="11"/>
  <c r="AN255" i="11"/>
  <c r="U266" i="11"/>
  <c r="AH67" i="17"/>
  <c r="U304" i="7"/>
  <c r="AA310" i="11"/>
  <c r="AH31" i="17"/>
  <c r="AH63" i="17"/>
  <c r="AH80" i="17"/>
  <c r="L305" i="7"/>
  <c r="J167" i="8"/>
  <c r="Z167" i="8"/>
  <c r="AP167" i="8"/>
  <c r="AP134" i="11"/>
  <c r="W145" i="11"/>
  <c r="M145" i="11"/>
  <c r="AV145" i="11"/>
  <c r="D156" i="11"/>
  <c r="AV156" i="11"/>
  <c r="AP178" i="11"/>
  <c r="W189" i="11"/>
  <c r="M189" i="11"/>
  <c r="D200" i="11"/>
  <c r="AV200" i="11"/>
  <c r="AP222" i="11"/>
  <c r="W233" i="11"/>
  <c r="M233" i="11"/>
  <c r="D244" i="11"/>
  <c r="AV244" i="11"/>
  <c r="AP266" i="11"/>
  <c r="W277" i="11"/>
  <c r="M277" i="11"/>
  <c r="D288" i="11"/>
  <c r="AV288" i="11"/>
  <c r="O305" i="7"/>
  <c r="U17" i="8"/>
  <c r="AH43" i="17"/>
  <c r="AM53" i="8"/>
  <c r="I119" i="8"/>
  <c r="AM125" i="8"/>
  <c r="AQ310" i="11"/>
  <c r="AH6" i="17"/>
  <c r="AJ6" i="17" s="1"/>
  <c r="AH38" i="17"/>
  <c r="AH70" i="17"/>
  <c r="AI70" i="17" s="1"/>
  <c r="U35" i="8"/>
  <c r="S167" i="8"/>
  <c r="AQ11" i="11"/>
  <c r="G134" i="11"/>
  <c r="AS145" i="11"/>
  <c r="AC145" i="11"/>
  <c r="Z156" i="11"/>
  <c r="G167" i="11"/>
  <c r="AY167" i="11"/>
  <c r="AS189" i="11"/>
  <c r="AC189" i="11"/>
  <c r="Z200" i="11"/>
  <c r="G211" i="11"/>
  <c r="AY211" i="11"/>
  <c r="G222" i="11"/>
  <c r="AS233" i="11"/>
  <c r="AC233" i="11"/>
  <c r="Z244" i="11"/>
  <c r="G255" i="11"/>
  <c r="AY255" i="11"/>
  <c r="AS277" i="11"/>
  <c r="AC277" i="11"/>
  <c r="Z288" i="11"/>
  <c r="AY288" i="11"/>
  <c r="AY299" i="11"/>
  <c r="AH50" i="17"/>
  <c r="AH55" i="17"/>
  <c r="AH65" i="17"/>
  <c r="AJ65" i="17" s="1"/>
  <c r="AM83" i="8"/>
  <c r="B305" i="7"/>
  <c r="U23" i="8"/>
  <c r="U71" i="8"/>
  <c r="AH18" i="17"/>
  <c r="AJ18" i="17" s="1"/>
  <c r="AH23" i="17"/>
  <c r="AJ23" i="17" s="1"/>
  <c r="I11" i="8"/>
  <c r="I17" i="8"/>
  <c r="I23" i="8"/>
  <c r="I95" i="8"/>
  <c r="E8" i="7"/>
  <c r="AM17" i="8"/>
  <c r="F47" i="8"/>
  <c r="F71" i="8"/>
  <c r="G24" i="11"/>
  <c r="AN24" i="11"/>
  <c r="AY24" i="11"/>
  <c r="U35" i="11"/>
  <c r="AP35" i="11"/>
  <c r="J35" i="11"/>
  <c r="M35" i="11"/>
  <c r="B46" i="11"/>
  <c r="W46" i="11"/>
  <c r="AS46" i="11"/>
  <c r="M46" i="11"/>
  <c r="AC46" i="11"/>
  <c r="Z57" i="11"/>
  <c r="AF57" i="11"/>
  <c r="G68" i="11"/>
  <c r="AY68" i="11"/>
  <c r="U79" i="11"/>
  <c r="AP79" i="11"/>
  <c r="J79" i="11"/>
  <c r="B90" i="11"/>
  <c r="W90" i="11"/>
  <c r="AS90" i="11"/>
  <c r="M90" i="11"/>
  <c r="AC90" i="11"/>
  <c r="Z101" i="11"/>
  <c r="AF101" i="11"/>
  <c r="G112" i="11"/>
  <c r="AN112" i="11"/>
  <c r="AY112" i="11"/>
  <c r="U123" i="11"/>
  <c r="AP123" i="11"/>
  <c r="J123" i="11"/>
  <c r="M123" i="11"/>
  <c r="D134" i="11"/>
  <c r="Z134" i="11"/>
  <c r="AF134" i="11"/>
  <c r="AV134" i="11"/>
  <c r="AY134" i="11"/>
  <c r="G145" i="11"/>
  <c r="AN145" i="11"/>
  <c r="AY145" i="11"/>
  <c r="U156" i="11"/>
  <c r="AP156" i="11"/>
  <c r="J156" i="11"/>
  <c r="B167" i="11"/>
  <c r="W167" i="11"/>
  <c r="AS167" i="11"/>
  <c r="AC167" i="11"/>
  <c r="D178" i="11"/>
  <c r="Z178" i="11"/>
  <c r="AF178" i="11"/>
  <c r="AV178" i="11"/>
  <c r="AY178" i="11"/>
  <c r="G189" i="11"/>
  <c r="AN189" i="11"/>
  <c r="AY189" i="11"/>
  <c r="U200" i="11"/>
  <c r="I29" i="8"/>
  <c r="U47" i="8"/>
  <c r="I53" i="8"/>
  <c r="I77" i="8"/>
  <c r="G167" i="8"/>
  <c r="L167" i="8"/>
  <c r="R167" i="8"/>
  <c r="W167" i="8"/>
  <c r="AB167" i="8"/>
  <c r="AH167" i="8"/>
  <c r="AN167" i="8"/>
  <c r="AR167" i="8"/>
  <c r="J39" i="9"/>
  <c r="E11" i="11"/>
  <c r="AJ23" i="8"/>
  <c r="F35" i="8"/>
  <c r="F59" i="8"/>
  <c r="AJ71" i="8"/>
  <c r="U77" i="8"/>
  <c r="U161" i="8"/>
  <c r="B24" i="11"/>
  <c r="W24" i="11"/>
  <c r="AS24" i="11"/>
  <c r="M24" i="11"/>
  <c r="AC24" i="11"/>
  <c r="D35" i="11"/>
  <c r="Z35" i="11"/>
  <c r="AV35" i="11"/>
  <c r="AN46" i="11"/>
  <c r="J46" i="11"/>
  <c r="U57" i="11"/>
  <c r="AP57" i="11"/>
  <c r="J57" i="11"/>
  <c r="B68" i="11"/>
  <c r="W68" i="11"/>
  <c r="AS68" i="11"/>
  <c r="U68" i="11"/>
  <c r="M68" i="11"/>
  <c r="AC68" i="11"/>
  <c r="D79" i="11"/>
  <c r="Z79" i="11"/>
  <c r="AV79" i="11"/>
  <c r="AN90" i="11"/>
  <c r="J90" i="11"/>
  <c r="U101" i="11"/>
  <c r="AP101" i="11"/>
  <c r="J101" i="11"/>
  <c r="B112" i="11"/>
  <c r="W112" i="11"/>
  <c r="AS112" i="11"/>
  <c r="U112" i="11"/>
  <c r="M112" i="11"/>
  <c r="AC112" i="11"/>
  <c r="D123" i="11"/>
  <c r="Z123" i="11"/>
  <c r="AV123" i="11"/>
  <c r="AH7" i="17"/>
  <c r="AH12" i="17"/>
  <c r="AH17" i="17"/>
  <c r="AH22" i="17"/>
  <c r="AH27" i="17"/>
  <c r="AH29" i="17"/>
  <c r="AH39" i="17"/>
  <c r="AI39" i="17" s="1"/>
  <c r="AH44" i="17"/>
  <c r="AH49" i="17"/>
  <c r="AH54" i="17"/>
  <c r="AJ54" i="17" s="1"/>
  <c r="AH64" i="17"/>
  <c r="AJ64" i="17" s="1"/>
  <c r="AH69" i="17"/>
  <c r="AH71" i="17"/>
  <c r="AH76" i="17"/>
  <c r="AH81" i="17"/>
  <c r="U294" i="7"/>
  <c r="M173" i="7"/>
  <c r="AP299" i="11"/>
  <c r="H310" i="11"/>
  <c r="X310" i="11"/>
  <c r="AK310" i="11"/>
  <c r="AT310" i="11"/>
  <c r="T305" i="7"/>
  <c r="AP200" i="11"/>
  <c r="J200" i="11"/>
  <c r="B211" i="11"/>
  <c r="W211" i="11"/>
  <c r="AS211" i="11"/>
  <c r="AC211" i="11"/>
  <c r="D222" i="11"/>
  <c r="Z222" i="11"/>
  <c r="AF222" i="11"/>
  <c r="AV222" i="11"/>
  <c r="AY222" i="11"/>
  <c r="G233" i="11"/>
  <c r="AN233" i="11"/>
  <c r="AY233" i="11"/>
  <c r="U244" i="11"/>
  <c r="AP244" i="11"/>
  <c r="J244" i="11"/>
  <c r="B255" i="11"/>
  <c r="W255" i="11"/>
  <c r="AS255" i="11"/>
  <c r="M255" i="11"/>
  <c r="AC255" i="11"/>
  <c r="D266" i="11"/>
  <c r="Z266" i="11"/>
  <c r="AF266" i="11"/>
  <c r="AV266" i="11"/>
  <c r="G277" i="11"/>
  <c r="AN277" i="11"/>
  <c r="AY277" i="11"/>
  <c r="U288" i="11"/>
  <c r="AP288" i="11"/>
  <c r="J288" i="11"/>
  <c r="M299" i="11"/>
  <c r="AC299" i="11"/>
  <c r="C310" i="11"/>
  <c r="Q310" i="11"/>
  <c r="Y310" i="11"/>
  <c r="BC310" i="11"/>
  <c r="AH20" i="17"/>
  <c r="AH42" i="17"/>
  <c r="AH47" i="17"/>
  <c r="AH52" i="17"/>
  <c r="AJ52" i="17" s="1"/>
  <c r="AH57" i="17"/>
  <c r="AH79" i="17"/>
  <c r="AH84" i="17"/>
  <c r="F11" i="8"/>
  <c r="F17" i="8"/>
  <c r="F23" i="8"/>
  <c r="AJ29" i="8"/>
  <c r="I32" i="8"/>
  <c r="I35" i="8" s="1"/>
  <c r="AJ35" i="8"/>
  <c r="AJ41" i="8"/>
  <c r="I44" i="8"/>
  <c r="I47" i="8" s="1"/>
  <c r="AJ47" i="8"/>
  <c r="AJ53" i="8"/>
  <c r="I56" i="8"/>
  <c r="I59" i="8" s="1"/>
  <c r="AJ59" i="8"/>
  <c r="AJ65" i="8"/>
  <c r="I68" i="8"/>
  <c r="X68" i="8"/>
  <c r="X71" i="8" s="1"/>
  <c r="AM68" i="8"/>
  <c r="AM71" i="8" s="1"/>
  <c r="F77" i="8"/>
  <c r="AM74" i="8"/>
  <c r="U83" i="8"/>
  <c r="F89" i="8"/>
  <c r="I86" i="8"/>
  <c r="I89" i="8" s="1"/>
  <c r="AJ89" i="8"/>
  <c r="AM86" i="8"/>
  <c r="AM89" i="8" s="1"/>
  <c r="X101" i="8"/>
  <c r="AM101" i="8"/>
  <c r="U107" i="8"/>
  <c r="U113" i="8"/>
  <c r="X110" i="8"/>
  <c r="X113" i="8" s="1"/>
  <c r="AM119" i="8"/>
  <c r="U125" i="8"/>
  <c r="U131" i="8"/>
  <c r="X128" i="8"/>
  <c r="AM137" i="8"/>
  <c r="U143" i="8"/>
  <c r="U149" i="8"/>
  <c r="X146" i="8"/>
  <c r="X149" i="8" s="1"/>
  <c r="AJ166" i="8"/>
  <c r="AM148" i="8"/>
  <c r="AM166" i="8" s="1"/>
  <c r="I155" i="8"/>
  <c r="AJ155" i="8"/>
  <c r="AM152" i="8"/>
  <c r="F164" i="8"/>
  <c r="AJ165" i="8"/>
  <c r="AM159" i="8"/>
  <c r="U166" i="8"/>
  <c r="C167" i="8"/>
  <c r="E167" i="8"/>
  <c r="AA167" i="8"/>
  <c r="U29" i="8"/>
  <c r="U41" i="8"/>
  <c r="U53" i="8"/>
  <c r="U65" i="8"/>
  <c r="U89" i="8"/>
  <c r="X86" i="8"/>
  <c r="AJ95" i="8"/>
  <c r="AM92" i="8"/>
  <c r="AM95" i="8" s="1"/>
  <c r="U101" i="8"/>
  <c r="F107" i="8"/>
  <c r="I104" i="8"/>
  <c r="I107" i="8" s="1"/>
  <c r="F113" i="8"/>
  <c r="I110" i="8"/>
  <c r="I113" i="8" s="1"/>
  <c r="AJ113" i="8"/>
  <c r="AM110" i="8"/>
  <c r="AM113" i="8" s="1"/>
  <c r="U119" i="8"/>
  <c r="F125" i="8"/>
  <c r="I122" i="8"/>
  <c r="I125" i="8" s="1"/>
  <c r="F131" i="8"/>
  <c r="I128" i="8"/>
  <c r="I131" i="8" s="1"/>
  <c r="AJ131" i="8"/>
  <c r="AM128" i="8"/>
  <c r="AM131" i="8" s="1"/>
  <c r="U137" i="8"/>
  <c r="F143" i="8"/>
  <c r="I140" i="8"/>
  <c r="I143" i="8" s="1"/>
  <c r="AJ149" i="8"/>
  <c r="AM146" i="8"/>
  <c r="AM161" i="8"/>
  <c r="U165" i="8"/>
  <c r="X159" i="8"/>
  <c r="F166" i="8"/>
  <c r="I160" i="8"/>
  <c r="AJ14" i="17"/>
  <c r="AI14" i="17"/>
  <c r="F83" i="8"/>
  <c r="AJ83" i="8"/>
  <c r="F95" i="8"/>
  <c r="U95" i="8"/>
  <c r="F101" i="8"/>
  <c r="AJ101" i="8"/>
  <c r="AJ107" i="8"/>
  <c r="F119" i="8"/>
  <c r="AJ119" i="8"/>
  <c r="AJ125" i="8"/>
  <c r="F137" i="8"/>
  <c r="AJ137" i="8"/>
  <c r="AJ143" i="8"/>
  <c r="F155" i="8"/>
  <c r="U155" i="8"/>
  <c r="U164" i="8"/>
  <c r="AJ161" i="8"/>
  <c r="F165" i="8"/>
  <c r="B167" i="8"/>
  <c r="D167" i="8"/>
  <c r="H167" i="8"/>
  <c r="K167" i="8"/>
  <c r="M167" i="8"/>
  <c r="Q167" i="8"/>
  <c r="V167" i="8"/>
  <c r="Y167" i="8"/>
  <c r="AC167" i="8"/>
  <c r="AG167" i="8"/>
  <c r="AI167" i="8"/>
  <c r="AL167" i="8"/>
  <c r="AO167" i="8"/>
  <c r="AQ167" i="8"/>
  <c r="J21" i="9"/>
  <c r="J57" i="9"/>
  <c r="E12" i="10"/>
  <c r="E30" i="10"/>
  <c r="X11" i="11"/>
  <c r="D24" i="11"/>
  <c r="U24" i="11"/>
  <c r="Z24" i="11"/>
  <c r="AP24" i="11"/>
  <c r="J24" i="11"/>
  <c r="AF24" i="11"/>
  <c r="AV24" i="11"/>
  <c r="B35" i="11"/>
  <c r="G35" i="11"/>
  <c r="W35" i="11"/>
  <c r="AN35" i="11"/>
  <c r="AS35" i="11"/>
  <c r="AC35" i="11"/>
  <c r="AY35" i="11"/>
  <c r="AF35" i="11"/>
  <c r="D46" i="11"/>
  <c r="U46" i="11"/>
  <c r="Z46" i="11"/>
  <c r="AP46" i="11"/>
  <c r="G46" i="11"/>
  <c r="AF46" i="11"/>
  <c r="AV46" i="11"/>
  <c r="AY46" i="11"/>
  <c r="B57" i="11"/>
  <c r="G57" i="11"/>
  <c r="W57" i="11"/>
  <c r="AN57" i="11"/>
  <c r="AS57" i="11"/>
  <c r="D57" i="11"/>
  <c r="M57" i="11"/>
  <c r="AC57" i="11"/>
  <c r="AY57" i="11"/>
  <c r="AV57" i="11"/>
  <c r="D68" i="11"/>
  <c r="Z68" i="11"/>
  <c r="AP68" i="11"/>
  <c r="AN68" i="11"/>
  <c r="J68" i="11"/>
  <c r="AF68" i="11"/>
  <c r="AV68" i="11"/>
  <c r="B79" i="11"/>
  <c r="G79" i="11"/>
  <c r="W79" i="11"/>
  <c r="AN79" i="11"/>
  <c r="AS79" i="11"/>
  <c r="AC79" i="11"/>
  <c r="AY79" i="11"/>
  <c r="AF79" i="11"/>
  <c r="M79" i="11"/>
  <c r="D90" i="11"/>
  <c r="U90" i="11"/>
  <c r="Z90" i="11"/>
  <c r="AP90" i="11"/>
  <c r="G90" i="11"/>
  <c r="AF90" i="11"/>
  <c r="AV90" i="11"/>
  <c r="AY90" i="11"/>
  <c r="B101" i="11"/>
  <c r="G101" i="11"/>
  <c r="W101" i="11"/>
  <c r="AN101" i="11"/>
  <c r="AS101" i="11"/>
  <c r="D101" i="11"/>
  <c r="M101" i="11"/>
  <c r="AC101" i="11"/>
  <c r="AY101" i="11"/>
  <c r="AV101" i="11"/>
  <c r="D112" i="11"/>
  <c r="Z112" i="11"/>
  <c r="AP112" i="11"/>
  <c r="J112" i="11"/>
  <c r="AF112" i="11"/>
  <c r="AV112" i="11"/>
  <c r="B123" i="11"/>
  <c r="G123" i="11"/>
  <c r="W123" i="11"/>
  <c r="AN123" i="11"/>
  <c r="AS123" i="11"/>
  <c r="AC123" i="11"/>
  <c r="AY123" i="11"/>
  <c r="AF123" i="11"/>
  <c r="B134" i="11"/>
  <c r="W134" i="11"/>
  <c r="AN134" i="11"/>
  <c r="AS134" i="11"/>
  <c r="M134" i="11"/>
  <c r="AC134" i="11"/>
  <c r="J134" i="11"/>
  <c r="D145" i="11"/>
  <c r="U145" i="11"/>
  <c r="Z145" i="11"/>
  <c r="AP145" i="11"/>
  <c r="J145" i="11"/>
  <c r="AF145" i="11"/>
  <c r="B156" i="11"/>
  <c r="G156" i="11"/>
  <c r="W156" i="11"/>
  <c r="AN156" i="11"/>
  <c r="AS156" i="11"/>
  <c r="M156" i="11"/>
  <c r="AC156" i="11"/>
  <c r="AY156" i="11"/>
  <c r="D167" i="11"/>
  <c r="U167" i="11"/>
  <c r="Z167" i="11"/>
  <c r="AP167" i="11"/>
  <c r="J167" i="11"/>
  <c r="AF167" i="11"/>
  <c r="AV167" i="11"/>
  <c r="M167" i="11"/>
  <c r="B178" i="11"/>
  <c r="G178" i="11"/>
  <c r="W178" i="11"/>
  <c r="AN178" i="11"/>
  <c r="AS178" i="11"/>
  <c r="M178" i="11"/>
  <c r="AC178" i="11"/>
  <c r="D189" i="11"/>
  <c r="U189" i="11"/>
  <c r="Z189" i="11"/>
  <c r="AP189" i="11"/>
  <c r="J189" i="11"/>
  <c r="AF189" i="11"/>
  <c r="AV189" i="11"/>
  <c r="B200" i="11"/>
  <c r="G200" i="11"/>
  <c r="W200" i="11"/>
  <c r="AN200" i="11"/>
  <c r="AS200" i="11"/>
  <c r="M200" i="11"/>
  <c r="AC200" i="11"/>
  <c r="AY200" i="11"/>
  <c r="D211" i="11"/>
  <c r="U211" i="11"/>
  <c r="Z211" i="11"/>
  <c r="AP211" i="11"/>
  <c r="J211" i="11"/>
  <c r="AF211" i="11"/>
  <c r="AV211" i="11"/>
  <c r="B222" i="11"/>
  <c r="W222" i="11"/>
  <c r="AN222" i="11"/>
  <c r="AS222" i="11"/>
  <c r="M222" i="11"/>
  <c r="AC222" i="11"/>
  <c r="J222" i="11"/>
  <c r="D233" i="11"/>
  <c r="U233" i="11"/>
  <c r="Z233" i="11"/>
  <c r="AP233" i="11"/>
  <c r="J233" i="11"/>
  <c r="AF233" i="11"/>
  <c r="AV233" i="11"/>
  <c r="B244" i="11"/>
  <c r="G244" i="11"/>
  <c r="W244" i="11"/>
  <c r="AN244" i="11"/>
  <c r="AS244" i="11"/>
  <c r="M244" i="11"/>
  <c r="AC244" i="11"/>
  <c r="AY244" i="11"/>
  <c r="D255" i="11"/>
  <c r="U255" i="11"/>
  <c r="Z255" i="11"/>
  <c r="AP255" i="11"/>
  <c r="J255" i="11"/>
  <c r="AF255" i="11"/>
  <c r="AV255" i="11"/>
  <c r="B266" i="11"/>
  <c r="G266" i="11"/>
  <c r="W266" i="11"/>
  <c r="AN266" i="11"/>
  <c r="AS266" i="11"/>
  <c r="M266" i="11"/>
  <c r="AC266" i="11"/>
  <c r="AY266" i="11"/>
  <c r="D277" i="11"/>
  <c r="U277" i="11"/>
  <c r="Z277" i="11"/>
  <c r="AP277" i="11"/>
  <c r="J277" i="11"/>
  <c r="AF277" i="11"/>
  <c r="AV277" i="11"/>
  <c r="B288" i="11"/>
  <c r="G288" i="11"/>
  <c r="W288" i="11"/>
  <c r="AN288" i="11"/>
  <c r="AS288" i="11"/>
  <c r="M288" i="11"/>
  <c r="AC288" i="11"/>
  <c r="B302" i="11"/>
  <c r="G299" i="11"/>
  <c r="W299" i="11"/>
  <c r="AN302" i="11"/>
  <c r="AS302" i="11"/>
  <c r="D303" i="11"/>
  <c r="U303" i="11"/>
  <c r="Z303" i="11"/>
  <c r="AP303" i="11"/>
  <c r="B304" i="11"/>
  <c r="G304" i="11"/>
  <c r="W304" i="11"/>
  <c r="AN304" i="11"/>
  <c r="AS304" i="11"/>
  <c r="D305" i="11"/>
  <c r="U305" i="11"/>
  <c r="Z305" i="11"/>
  <c r="AP305" i="11"/>
  <c r="B306" i="11"/>
  <c r="G306" i="11"/>
  <c r="W306" i="11"/>
  <c r="AN306" i="11"/>
  <c r="AS306" i="11"/>
  <c r="D307" i="11"/>
  <c r="J307" i="11"/>
  <c r="U307" i="11"/>
  <c r="Z307" i="11"/>
  <c r="AF307" i="11"/>
  <c r="AP307" i="11"/>
  <c r="AV307" i="11"/>
  <c r="B308" i="11"/>
  <c r="G308" i="11"/>
  <c r="M308" i="11"/>
  <c r="W308" i="11"/>
  <c r="AC308" i="11"/>
  <c r="AN308" i="11"/>
  <c r="AS308" i="11"/>
  <c r="AY308" i="11"/>
  <c r="D309" i="11"/>
  <c r="J309" i="11"/>
  <c r="U309" i="11"/>
  <c r="Z309" i="11"/>
  <c r="AF309" i="11"/>
  <c r="AP309" i="11"/>
  <c r="AV309" i="11"/>
  <c r="F266" i="12"/>
  <c r="L102" i="12"/>
  <c r="L134" i="12"/>
  <c r="K134" i="12"/>
  <c r="L150" i="12"/>
  <c r="AH10" i="17"/>
  <c r="AH13" i="17"/>
  <c r="AJ13" i="17" s="1"/>
  <c r="AH15" i="17"/>
  <c r="AJ22" i="17"/>
  <c r="AI22" i="17"/>
  <c r="AJ39" i="17"/>
  <c r="AJ43" i="17"/>
  <c r="AI43" i="17"/>
  <c r="AJ55" i="17"/>
  <c r="AI55" i="17"/>
  <c r="AJ76" i="17"/>
  <c r="AI76" i="17"/>
  <c r="AJ80" i="17"/>
  <c r="AI80" i="17"/>
  <c r="M211" i="11"/>
  <c r="D302" i="11"/>
  <c r="U302" i="11"/>
  <c r="Z302" i="11"/>
  <c r="B303" i="11"/>
  <c r="G303" i="11"/>
  <c r="W303" i="11"/>
  <c r="AN303" i="11"/>
  <c r="AS303" i="11"/>
  <c r="D304" i="11"/>
  <c r="U304" i="11"/>
  <c r="Z304" i="11"/>
  <c r="AP304" i="11"/>
  <c r="B305" i="11"/>
  <c r="G305" i="11"/>
  <c r="W305" i="11"/>
  <c r="K110" i="12"/>
  <c r="L110" i="12" s="1"/>
  <c r="L118" i="12"/>
  <c r="AJ26" i="17"/>
  <c r="AI26" i="17"/>
  <c r="AJ30" i="17"/>
  <c r="AI30" i="17"/>
  <c r="AJ47" i="17"/>
  <c r="AI47" i="17"/>
  <c r="AJ51" i="17"/>
  <c r="AI51" i="17"/>
  <c r="AJ68" i="17"/>
  <c r="AI68" i="17"/>
  <c r="AJ72" i="17"/>
  <c r="AI72" i="17"/>
  <c r="AJ84" i="17"/>
  <c r="AI84" i="17"/>
  <c r="AN305" i="11"/>
  <c r="AS305" i="11"/>
  <c r="D306" i="11"/>
  <c r="J299" i="11"/>
  <c r="U306" i="11"/>
  <c r="Z306" i="11"/>
  <c r="AF299" i="11"/>
  <c r="AP306" i="11"/>
  <c r="AP310" i="11" s="1"/>
  <c r="AV299" i="11"/>
  <c r="B307" i="11"/>
  <c r="G307" i="11"/>
  <c r="M307" i="11"/>
  <c r="W307" i="11"/>
  <c r="AC307" i="11"/>
  <c r="AN307" i="11"/>
  <c r="AS307" i="11"/>
  <c r="AY307" i="11"/>
  <c r="D308" i="11"/>
  <c r="J308" i="11"/>
  <c r="U308" i="11"/>
  <c r="Z308" i="11"/>
  <c r="AF308" i="11"/>
  <c r="AP308" i="11"/>
  <c r="AV308" i="11"/>
  <c r="B309" i="11"/>
  <c r="G309" i="11"/>
  <c r="M309" i="11"/>
  <c r="W309" i="11"/>
  <c r="AC309" i="11"/>
  <c r="AN309" i="11"/>
  <c r="AS309" i="11"/>
  <c r="AY309" i="11"/>
  <c r="AH8" i="17"/>
  <c r="AH16" i="17"/>
  <c r="AI16" i="17" s="1"/>
  <c r="AH24" i="17"/>
  <c r="AH37" i="17"/>
  <c r="AJ37" i="17" s="1"/>
  <c r="AH45" i="17"/>
  <c r="AJ45" i="17" s="1"/>
  <c r="AH53" i="17"/>
  <c r="AI53" i="17" s="1"/>
  <c r="AH66" i="17"/>
  <c r="AJ66" i="17" s="1"/>
  <c r="AH74" i="17"/>
  <c r="AI74" i="17" s="1"/>
  <c r="AH82" i="17"/>
  <c r="M261" i="7"/>
  <c r="M239" i="7"/>
  <c r="M195" i="7"/>
  <c r="N168" i="7"/>
  <c r="M129" i="7"/>
  <c r="R305" i="7"/>
  <c r="U303" i="7"/>
  <c r="V226" i="7"/>
  <c r="U299" i="7"/>
  <c r="V222" i="7"/>
  <c r="U184" i="7"/>
  <c r="V176" i="7"/>
  <c r="V184" i="7" s="1"/>
  <c r="U162" i="7"/>
  <c r="V157" i="7"/>
  <c r="V162" i="7" s="1"/>
  <c r="U96" i="7"/>
  <c r="V88" i="7"/>
  <c r="U52" i="7"/>
  <c r="V46" i="7"/>
  <c r="U30" i="7"/>
  <c r="E118" i="7"/>
  <c r="W305" i="7"/>
  <c r="U298" i="7"/>
  <c r="V287" i="7"/>
  <c r="V298" i="7" s="1"/>
  <c r="V278" i="7"/>
  <c r="V283" i="7" s="1"/>
  <c r="U300" i="7"/>
  <c r="U301" i="7"/>
  <c r="V268" i="7"/>
  <c r="V301" i="7" s="1"/>
  <c r="V239" i="7"/>
  <c r="V198" i="7"/>
  <c r="V206" i="7" s="1"/>
  <c r="U206" i="7"/>
  <c r="V110" i="7"/>
  <c r="V118" i="7" s="1"/>
  <c r="U118" i="7"/>
  <c r="V74" i="7"/>
  <c r="S305" i="7"/>
  <c r="U302" i="7"/>
  <c r="U272" i="7"/>
  <c r="U250" i="7"/>
  <c r="V250" i="7"/>
  <c r="U195" i="7"/>
  <c r="U140" i="7"/>
  <c r="U107" i="7"/>
  <c r="U74" i="7"/>
  <c r="V63" i="7"/>
  <c r="U8" i="7"/>
  <c r="F250" i="7"/>
  <c r="N63" i="7"/>
  <c r="V304" i="7"/>
  <c r="V173" i="7"/>
  <c r="V129" i="7"/>
  <c r="V96" i="7"/>
  <c r="N107" i="7"/>
  <c r="V85" i="7"/>
  <c r="V41" i="7"/>
  <c r="V302" i="7"/>
  <c r="V151" i="7"/>
  <c r="V140" i="7"/>
  <c r="V52" i="7"/>
  <c r="V19" i="7"/>
  <c r="V107" i="7"/>
  <c r="V30" i="7"/>
  <c r="F206" i="7"/>
  <c r="V261" i="7"/>
  <c r="V217" i="7"/>
  <c r="V195" i="7"/>
  <c r="F283" i="7"/>
  <c r="E272" i="7"/>
  <c r="F151" i="7"/>
  <c r="E140" i="7"/>
  <c r="E96" i="7"/>
  <c r="N96" i="7"/>
  <c r="F63" i="7"/>
  <c r="M52" i="7"/>
  <c r="M41" i="7"/>
  <c r="U217" i="7"/>
  <c r="U129" i="7"/>
  <c r="U41" i="7"/>
  <c r="M272" i="7"/>
  <c r="F239" i="7"/>
  <c r="M217" i="7"/>
  <c r="M151" i="7"/>
  <c r="M63" i="7"/>
  <c r="U297" i="7"/>
  <c r="U228" i="7"/>
  <c r="E228" i="7"/>
  <c r="E184" i="7"/>
  <c r="N184" i="7"/>
  <c r="E162" i="7"/>
  <c r="U239" i="7"/>
  <c r="U151" i="7"/>
  <c r="U63" i="7"/>
  <c r="V6" i="7"/>
  <c r="V8" i="7" s="1"/>
  <c r="N283" i="7"/>
  <c r="N250" i="7"/>
  <c r="N228" i="7"/>
  <c r="E206" i="7"/>
  <c r="F107" i="7"/>
  <c r="M96" i="7"/>
  <c r="M85" i="7"/>
  <c r="E30" i="7"/>
  <c r="M107" i="7"/>
  <c r="U261" i="7"/>
  <c r="U173" i="7"/>
  <c r="U85" i="7"/>
  <c r="M294" i="7"/>
  <c r="F195" i="7"/>
  <c r="E52" i="7"/>
  <c r="N52" i="7"/>
  <c r="E261" i="7"/>
  <c r="N237" i="7"/>
  <c r="N239" i="7" s="1"/>
  <c r="N140" i="7"/>
  <c r="E74" i="7"/>
  <c r="U283" i="7"/>
  <c r="U19" i="7"/>
  <c r="F272" i="7"/>
  <c r="N272" i="7"/>
  <c r="N261" i="7"/>
  <c r="F261" i="7"/>
  <c r="F294" i="7"/>
  <c r="M30" i="7"/>
  <c r="N23" i="7"/>
  <c r="N30" i="7" s="1"/>
  <c r="E250" i="7"/>
  <c r="E239" i="7"/>
  <c r="M228" i="7"/>
  <c r="M206" i="7"/>
  <c r="N199" i="7"/>
  <c r="N206" i="7" s="1"/>
  <c r="N195" i="7"/>
  <c r="N41" i="7"/>
  <c r="E283" i="7"/>
  <c r="E217" i="7"/>
  <c r="F209" i="7"/>
  <c r="F217" i="7" s="1"/>
  <c r="F162" i="7"/>
  <c r="E173" i="7"/>
  <c r="F165" i="7"/>
  <c r="F173" i="7" s="1"/>
  <c r="N173" i="7"/>
  <c r="E129" i="7"/>
  <c r="F121" i="7"/>
  <c r="F129" i="7" s="1"/>
  <c r="F96" i="7"/>
  <c r="E85" i="7"/>
  <c r="F77" i="7"/>
  <c r="F85" i="7" s="1"/>
  <c r="F52" i="7"/>
  <c r="E41" i="7"/>
  <c r="F33" i="7"/>
  <c r="F41" i="7" s="1"/>
  <c r="E294" i="7"/>
  <c r="N286" i="7"/>
  <c r="N294" i="7" s="1"/>
  <c r="M283" i="7"/>
  <c r="F184" i="7"/>
  <c r="F140" i="7"/>
  <c r="M118" i="7"/>
  <c r="N111" i="7"/>
  <c r="N118" i="7" s="1"/>
  <c r="E107" i="7"/>
  <c r="M74" i="7"/>
  <c r="N67" i="7"/>
  <c r="N74" i="7" s="1"/>
  <c r="E63" i="7"/>
  <c r="N217" i="7"/>
  <c r="E151" i="7"/>
  <c r="M140" i="7"/>
  <c r="F118" i="7"/>
  <c r="N85" i="7"/>
  <c r="F74" i="7"/>
  <c r="M250" i="7"/>
  <c r="F228" i="7"/>
  <c r="E195" i="7"/>
  <c r="M184" i="7"/>
  <c r="M162" i="7"/>
  <c r="N155" i="7"/>
  <c r="N162" i="7" s="1"/>
  <c r="N151" i="7"/>
  <c r="N129" i="7"/>
  <c r="F30" i="7"/>
  <c r="E19" i="7"/>
  <c r="M8" i="7"/>
  <c r="F6" i="7"/>
  <c r="F8" i="7" s="1"/>
  <c r="N8" i="7"/>
  <c r="M19" i="7"/>
  <c r="AJ12" i="17"/>
  <c r="AI12" i="17"/>
  <c r="AJ17" i="17"/>
  <c r="AI17" i="17"/>
  <c r="AJ19" i="17"/>
  <c r="AI19" i="17"/>
  <c r="AJ49" i="17"/>
  <c r="AI49" i="17"/>
  <c r="AJ56" i="17"/>
  <c r="AI56" i="17"/>
  <c r="AJ7" i="17"/>
  <c r="AI7" i="17"/>
  <c r="AJ42" i="17"/>
  <c r="AI42" i="17"/>
  <c r="AJ44" i="17"/>
  <c r="AI44" i="17"/>
  <c r="AJ74" i="17"/>
  <c r="AJ79" i="17"/>
  <c r="AI79" i="17"/>
  <c r="AJ81" i="17"/>
  <c r="AI81" i="17"/>
  <c r="AJ20" i="17"/>
  <c r="AI20" i="17"/>
  <c r="AJ25" i="17"/>
  <c r="AI25" i="17"/>
  <c r="AJ27" i="17"/>
  <c r="AI27" i="17"/>
  <c r="AJ57" i="17"/>
  <c r="AI57" i="17"/>
  <c r="AJ67" i="17"/>
  <c r="AI67" i="17"/>
  <c r="AJ69" i="17"/>
  <c r="AI69" i="17"/>
  <c r="AJ8" i="17"/>
  <c r="AI8" i="17"/>
  <c r="AJ50" i="17"/>
  <c r="AI50" i="17"/>
  <c r="AJ28" i="17"/>
  <c r="AI28" i="17"/>
  <c r="AJ38" i="17"/>
  <c r="AI38" i="17"/>
  <c r="AJ40" i="17"/>
  <c r="AI40" i="17"/>
  <c r="AJ70" i="17"/>
  <c r="AJ75" i="17"/>
  <c r="AI75" i="17"/>
  <c r="AJ77" i="17"/>
  <c r="AI77" i="17"/>
  <c r="AJ82" i="17"/>
  <c r="AI82" i="17"/>
  <c r="AJ16" i="17"/>
  <c r="AJ21" i="17"/>
  <c r="AI21" i="17"/>
  <c r="AJ63" i="17"/>
  <c r="AI63" i="17"/>
  <c r="AI65" i="17"/>
  <c r="AJ9" i="17"/>
  <c r="AI9" i="17"/>
  <c r="AJ11" i="17"/>
  <c r="AI11" i="17"/>
  <c r="AJ41" i="17"/>
  <c r="AI41" i="17"/>
  <c r="AJ46" i="17"/>
  <c r="AI46" i="17"/>
  <c r="AJ48" i="17"/>
  <c r="AI48" i="17"/>
  <c r="AJ78" i="17"/>
  <c r="AI78" i="17"/>
  <c r="AJ83" i="17"/>
  <c r="AI83" i="17"/>
  <c r="AJ85" i="17"/>
  <c r="AI85" i="17"/>
  <c r="AJ15" i="17"/>
  <c r="AI15" i="17"/>
  <c r="AI52" i="17"/>
  <c r="AJ24" i="17"/>
  <c r="AI24" i="17"/>
  <c r="AJ29" i="17"/>
  <c r="AI29" i="17"/>
  <c r="AJ31" i="17"/>
  <c r="AI31" i="17"/>
  <c r="AI66" i="17"/>
  <c r="AJ71" i="17"/>
  <c r="AI71" i="17"/>
  <c r="AJ73" i="17"/>
  <c r="AI73" i="17"/>
  <c r="K24" i="12"/>
  <c r="L24" i="12" s="1"/>
  <c r="K40" i="12"/>
  <c r="L40" i="12" s="1"/>
  <c r="K56" i="12"/>
  <c r="L56" i="12" s="1"/>
  <c r="K88" i="12"/>
  <c r="L88" i="12" s="1"/>
  <c r="K140" i="12"/>
  <c r="L140" i="12" s="1"/>
  <c r="K164" i="12"/>
  <c r="L164" i="12" s="1"/>
  <c r="K224" i="12"/>
  <c r="L224" i="12" s="1"/>
  <c r="K238" i="12"/>
  <c r="L238" i="12" s="1"/>
  <c r="K14" i="12"/>
  <c r="L14" i="12" s="1"/>
  <c r="K30" i="12"/>
  <c r="L30" i="12" s="1"/>
  <c r="K46" i="12"/>
  <c r="L46" i="12" s="1"/>
  <c r="K62" i="12"/>
  <c r="L62" i="12" s="1"/>
  <c r="K78" i="12"/>
  <c r="L78" i="12" s="1"/>
  <c r="K94" i="12"/>
  <c r="L94" i="12" s="1"/>
  <c r="K108" i="12"/>
  <c r="L108" i="12" s="1"/>
  <c r="K122" i="12"/>
  <c r="L122" i="12" s="1"/>
  <c r="K152" i="12"/>
  <c r="L152" i="12" s="1"/>
  <c r="K184" i="12"/>
  <c r="L184" i="12" s="1"/>
  <c r="K204" i="12"/>
  <c r="L204" i="12" s="1"/>
  <c r="K72" i="12"/>
  <c r="L72" i="12" s="1"/>
  <c r="K116" i="12"/>
  <c r="L116" i="12" s="1"/>
  <c r="K190" i="12"/>
  <c r="L190" i="12" s="1"/>
  <c r="K20" i="12"/>
  <c r="L20" i="12" s="1"/>
  <c r="K36" i="12"/>
  <c r="L36" i="12" s="1"/>
  <c r="K52" i="12"/>
  <c r="L52" i="12" s="1"/>
  <c r="K68" i="12"/>
  <c r="L68" i="12" s="1"/>
  <c r="K84" i="12"/>
  <c r="L84" i="12" s="1"/>
  <c r="K172" i="12"/>
  <c r="L172" i="12" s="1"/>
  <c r="K192" i="12"/>
  <c r="L192" i="12" s="1"/>
  <c r="K218" i="12"/>
  <c r="L218" i="12" s="1"/>
  <c r="K226" i="12"/>
  <c r="L226" i="12" s="1"/>
  <c r="K232" i="12"/>
  <c r="L232" i="12" s="1"/>
  <c r="K240" i="12"/>
  <c r="L240" i="12" s="1"/>
  <c r="K58" i="12"/>
  <c r="L58" i="12" s="1"/>
  <c r="K90" i="12"/>
  <c r="L90" i="12" s="1"/>
  <c r="K16" i="12"/>
  <c r="L16" i="12" s="1"/>
  <c r="K32" i="12"/>
  <c r="L32" i="12" s="1"/>
  <c r="K48" i="12"/>
  <c r="L48" i="12" s="1"/>
  <c r="K64" i="12"/>
  <c r="L64" i="12" s="1"/>
  <c r="K80" i="12"/>
  <c r="L80" i="12" s="1"/>
  <c r="K96" i="12"/>
  <c r="L96" i="12" s="1"/>
  <c r="K101" i="12"/>
  <c r="L101" i="12" s="1"/>
  <c r="K136" i="12"/>
  <c r="L136" i="12" s="1"/>
  <c r="K180" i="12"/>
  <c r="L180" i="12" s="1"/>
  <c r="K194" i="12"/>
  <c r="L194" i="12" s="1"/>
  <c r="K220" i="12"/>
  <c r="L220" i="12" s="1"/>
  <c r="K234" i="12"/>
  <c r="L234" i="12" s="1"/>
  <c r="K22" i="12"/>
  <c r="L22" i="12" s="1"/>
  <c r="K38" i="12"/>
  <c r="L38" i="12" s="1"/>
  <c r="K54" i="12"/>
  <c r="L54" i="12" s="1"/>
  <c r="K70" i="12"/>
  <c r="L70" i="12" s="1"/>
  <c r="K86" i="12"/>
  <c r="L86" i="12" s="1"/>
  <c r="K156" i="12"/>
  <c r="L156" i="12" s="1"/>
  <c r="K168" i="12"/>
  <c r="L168" i="12" s="1"/>
  <c r="K208" i="12"/>
  <c r="L208" i="12" s="1"/>
  <c r="K42" i="12"/>
  <c r="L42" i="12" s="1"/>
  <c r="K74" i="12"/>
  <c r="L74" i="12" s="1"/>
  <c r="K124" i="12"/>
  <c r="L124" i="12" s="1"/>
  <c r="K148" i="12"/>
  <c r="L148" i="12" s="1"/>
  <c r="K12" i="12"/>
  <c r="L12" i="12" s="1"/>
  <c r="K28" i="12"/>
  <c r="L28" i="12" s="1"/>
  <c r="K44" i="12"/>
  <c r="L44" i="12" s="1"/>
  <c r="K60" i="12"/>
  <c r="L60" i="12" s="1"/>
  <c r="K76" i="12"/>
  <c r="L76" i="12" s="1"/>
  <c r="K92" i="12"/>
  <c r="L92" i="12" s="1"/>
  <c r="K132" i="12"/>
  <c r="L132" i="12" s="1"/>
  <c r="K138" i="12"/>
  <c r="L138" i="12" s="1"/>
  <c r="K188" i="12"/>
  <c r="L188" i="12" s="1"/>
  <c r="K222" i="12"/>
  <c r="L222" i="12" s="1"/>
  <c r="K236" i="12"/>
  <c r="L236" i="12" s="1"/>
  <c r="K26" i="12"/>
  <c r="L26" i="12" s="1"/>
  <c r="K154" i="12"/>
  <c r="L154" i="12" s="1"/>
  <c r="K206" i="12"/>
  <c r="L206" i="12" s="1"/>
  <c r="K18" i="12"/>
  <c r="L18" i="12" s="1"/>
  <c r="K34" i="12"/>
  <c r="L34" i="12" s="1"/>
  <c r="K50" i="12"/>
  <c r="L50" i="12" s="1"/>
  <c r="K66" i="12"/>
  <c r="L66" i="12" s="1"/>
  <c r="K82" i="12"/>
  <c r="L82" i="12" s="1"/>
  <c r="K98" i="12"/>
  <c r="L98" i="12" s="1"/>
  <c r="K120" i="12"/>
  <c r="L120" i="12" s="1"/>
  <c r="K176" i="12"/>
  <c r="L176" i="12" s="1"/>
  <c r="K202" i="12"/>
  <c r="L202" i="12" s="1"/>
  <c r="K210" i="12"/>
  <c r="L210" i="12" s="1"/>
  <c r="K133" i="12"/>
  <c r="L133" i="12" s="1"/>
  <c r="K149" i="12"/>
  <c r="L149" i="12" s="1"/>
  <c r="K191" i="12"/>
  <c r="L191" i="12" s="1"/>
  <c r="K207" i="12"/>
  <c r="L207" i="12" s="1"/>
  <c r="K212" i="12"/>
  <c r="L212" i="12" s="1"/>
  <c r="K223" i="12"/>
  <c r="L223" i="12" s="1"/>
  <c r="K228" i="12"/>
  <c r="L228" i="12" s="1"/>
  <c r="K246" i="12"/>
  <c r="L246" i="12" s="1"/>
  <c r="K262" i="12"/>
  <c r="L262" i="12" s="1"/>
  <c r="K11" i="12"/>
  <c r="L11" i="12" s="1"/>
  <c r="K13" i="12"/>
  <c r="L13" i="12" s="1"/>
  <c r="K15" i="12"/>
  <c r="L15" i="12" s="1"/>
  <c r="K17" i="12"/>
  <c r="L17" i="12" s="1"/>
  <c r="K19" i="12"/>
  <c r="L19" i="12" s="1"/>
  <c r="K21" i="12"/>
  <c r="L21" i="12" s="1"/>
  <c r="K23" i="12"/>
  <c r="L23" i="12" s="1"/>
  <c r="K25" i="12"/>
  <c r="L25" i="12" s="1"/>
  <c r="K27" i="12"/>
  <c r="L27" i="12" s="1"/>
  <c r="K29" i="12"/>
  <c r="L29" i="12" s="1"/>
  <c r="K31" i="12"/>
  <c r="L31" i="12" s="1"/>
  <c r="K33" i="12"/>
  <c r="L33" i="12" s="1"/>
  <c r="K35" i="12"/>
  <c r="L35" i="12" s="1"/>
  <c r="K37" i="12"/>
  <c r="L37" i="12" s="1"/>
  <c r="K39" i="12"/>
  <c r="L39" i="12" s="1"/>
  <c r="K41" i="12"/>
  <c r="L41" i="12" s="1"/>
  <c r="K43" i="12"/>
  <c r="L43" i="12" s="1"/>
  <c r="K45" i="12"/>
  <c r="L45" i="12" s="1"/>
  <c r="K47" i="12"/>
  <c r="L47" i="12" s="1"/>
  <c r="K49" i="12"/>
  <c r="L49" i="12" s="1"/>
  <c r="K51" i="12"/>
  <c r="L51" i="12" s="1"/>
  <c r="K53" i="12"/>
  <c r="L53" i="12" s="1"/>
  <c r="K55" i="12"/>
  <c r="L55" i="12" s="1"/>
  <c r="K57" i="12"/>
  <c r="L57" i="12" s="1"/>
  <c r="K59" i="12"/>
  <c r="L59" i="12" s="1"/>
  <c r="K61" i="12"/>
  <c r="L61" i="12" s="1"/>
  <c r="K63" i="12"/>
  <c r="L63" i="12" s="1"/>
  <c r="K65" i="12"/>
  <c r="L65" i="12" s="1"/>
  <c r="K67" i="12"/>
  <c r="L67" i="12" s="1"/>
  <c r="K69" i="12"/>
  <c r="L69" i="12" s="1"/>
  <c r="K71" i="12"/>
  <c r="L71" i="12" s="1"/>
  <c r="K73" i="12"/>
  <c r="L73" i="12" s="1"/>
  <c r="K75" i="12"/>
  <c r="L75" i="12" s="1"/>
  <c r="K77" i="12"/>
  <c r="L77" i="12" s="1"/>
  <c r="K79" i="12"/>
  <c r="L79" i="12" s="1"/>
  <c r="K81" i="12"/>
  <c r="L81" i="12" s="1"/>
  <c r="K83" i="12"/>
  <c r="L83" i="12" s="1"/>
  <c r="K85" i="12"/>
  <c r="L85" i="12" s="1"/>
  <c r="K87" i="12"/>
  <c r="L87" i="12" s="1"/>
  <c r="K89" i="12"/>
  <c r="L89" i="12" s="1"/>
  <c r="K91" i="12"/>
  <c r="L91" i="12" s="1"/>
  <c r="K93" i="12"/>
  <c r="L93" i="12" s="1"/>
  <c r="K95" i="12"/>
  <c r="L95" i="12" s="1"/>
  <c r="K97" i="12"/>
  <c r="L97" i="12" s="1"/>
  <c r="K104" i="12"/>
  <c r="L104" i="12" s="1"/>
  <c r="L107" i="12"/>
  <c r="K112" i="12"/>
  <c r="L112" i="12" s="1"/>
  <c r="L115" i="12"/>
  <c r="K127" i="12"/>
  <c r="L127" i="12" s="1"/>
  <c r="K130" i="12"/>
  <c r="L130" i="12" s="1"/>
  <c r="K143" i="12"/>
  <c r="L143" i="12" s="1"/>
  <c r="K146" i="12"/>
  <c r="L146" i="12" s="1"/>
  <c r="K159" i="12"/>
  <c r="L159" i="12" s="1"/>
  <c r="K162" i="12"/>
  <c r="L162" i="12" s="1"/>
  <c r="K170" i="12"/>
  <c r="L170" i="12" s="1"/>
  <c r="K197" i="12"/>
  <c r="L197" i="12" s="1"/>
  <c r="K213" i="12"/>
  <c r="L213" i="12" s="1"/>
  <c r="K229" i="12"/>
  <c r="L229" i="12" s="1"/>
  <c r="K247" i="12"/>
  <c r="L247" i="12" s="1"/>
  <c r="K255" i="12"/>
  <c r="L255" i="12" s="1"/>
  <c r="K263" i="12"/>
  <c r="L263" i="12" s="1"/>
  <c r="L99" i="12"/>
  <c r="L166" i="12"/>
  <c r="L174" i="12"/>
  <c r="L178" i="12"/>
  <c r="L182" i="12"/>
  <c r="L186" i="12"/>
  <c r="K196" i="12"/>
  <c r="L196" i="12" s="1"/>
  <c r="K239" i="12"/>
  <c r="L239" i="12" s="1"/>
  <c r="K254" i="12"/>
  <c r="L254" i="12" s="1"/>
  <c r="K121" i="12"/>
  <c r="L121" i="12" s="1"/>
  <c r="K137" i="12"/>
  <c r="L137" i="12" s="1"/>
  <c r="K153" i="12"/>
  <c r="L153" i="12" s="1"/>
  <c r="K163" i="12"/>
  <c r="L163" i="12" s="1"/>
  <c r="K167" i="12"/>
  <c r="L167" i="12" s="1"/>
  <c r="K171" i="12"/>
  <c r="L171" i="12" s="1"/>
  <c r="K175" i="12"/>
  <c r="L175" i="12" s="1"/>
  <c r="K179" i="12"/>
  <c r="L179" i="12" s="1"/>
  <c r="K183" i="12"/>
  <c r="L183" i="12" s="1"/>
  <c r="K187" i="12"/>
  <c r="L187" i="12" s="1"/>
  <c r="K203" i="12"/>
  <c r="L203" i="12" s="1"/>
  <c r="K219" i="12"/>
  <c r="L219" i="12" s="1"/>
  <c r="K235" i="12"/>
  <c r="L235" i="12" s="1"/>
  <c r="K248" i="12"/>
  <c r="L248" i="12" s="1"/>
  <c r="K256" i="12"/>
  <c r="L256" i="12" s="1"/>
  <c r="K264" i="12"/>
  <c r="L264" i="12" s="1"/>
  <c r="K147" i="12"/>
  <c r="L147" i="12" s="1"/>
  <c r="K225" i="12"/>
  <c r="L225" i="12" s="1"/>
  <c r="K230" i="12"/>
  <c r="L230" i="12" s="1"/>
  <c r="K241" i="12"/>
  <c r="L241" i="12" s="1"/>
  <c r="K198" i="12"/>
  <c r="L198" i="12" s="1"/>
  <c r="K209" i="12"/>
  <c r="L209" i="12" s="1"/>
  <c r="K214" i="12"/>
  <c r="L214" i="12" s="1"/>
  <c r="K265" i="12"/>
  <c r="L265" i="12" s="1"/>
  <c r="J10" i="12"/>
  <c r="K100" i="12"/>
  <c r="L100" i="12" s="1"/>
  <c r="K113" i="12"/>
  <c r="L113" i="12" s="1"/>
  <c r="K125" i="12"/>
  <c r="L125" i="12" s="1"/>
  <c r="K128" i="12"/>
  <c r="L128" i="12" s="1"/>
  <c r="K141" i="12"/>
  <c r="L141" i="12" s="1"/>
  <c r="K144" i="12"/>
  <c r="L144" i="12" s="1"/>
  <c r="K157" i="12"/>
  <c r="L157" i="12" s="1"/>
  <c r="K160" i="12"/>
  <c r="L160" i="12" s="1"/>
  <c r="K199" i="12"/>
  <c r="L199" i="12" s="1"/>
  <c r="K215" i="12"/>
  <c r="L215" i="12" s="1"/>
  <c r="K231" i="12"/>
  <c r="L231" i="12" s="1"/>
  <c r="K242" i="12"/>
  <c r="L242" i="12" s="1"/>
  <c r="K250" i="12"/>
  <c r="L250" i="12" s="1"/>
  <c r="K258" i="12"/>
  <c r="L258" i="12" s="1"/>
  <c r="K257" i="12"/>
  <c r="L257" i="12" s="1"/>
  <c r="F7" i="12"/>
  <c r="L103" i="12"/>
  <c r="L111" i="12"/>
  <c r="K119" i="12"/>
  <c r="L119" i="12" s="1"/>
  <c r="K135" i="12"/>
  <c r="L135" i="12" s="1"/>
  <c r="K151" i="12"/>
  <c r="L151" i="12" s="1"/>
  <c r="K189" i="12"/>
  <c r="L189" i="12" s="1"/>
  <c r="K205" i="12"/>
  <c r="L205" i="12" s="1"/>
  <c r="K221" i="12"/>
  <c r="L221" i="12" s="1"/>
  <c r="K237" i="12"/>
  <c r="L237" i="12" s="1"/>
  <c r="K243" i="12"/>
  <c r="L243" i="12" s="1"/>
  <c r="K251" i="12"/>
  <c r="L251" i="12" s="1"/>
  <c r="K259" i="12"/>
  <c r="L259" i="12" s="1"/>
  <c r="L105" i="12"/>
  <c r="K131" i="12"/>
  <c r="L131" i="12" s="1"/>
  <c r="K193" i="12"/>
  <c r="L193" i="12" s="1"/>
  <c r="K249" i="12"/>
  <c r="L249" i="12" s="1"/>
  <c r="K129" i="12"/>
  <c r="L129" i="12" s="1"/>
  <c r="K145" i="12"/>
  <c r="L145" i="12" s="1"/>
  <c r="K161" i="12"/>
  <c r="L161" i="12" s="1"/>
  <c r="K165" i="12"/>
  <c r="L165" i="12" s="1"/>
  <c r="K169" i="12"/>
  <c r="L169" i="12" s="1"/>
  <c r="K173" i="12"/>
  <c r="L173" i="12" s="1"/>
  <c r="K177" i="12"/>
  <c r="L177" i="12" s="1"/>
  <c r="K181" i="12"/>
  <c r="L181" i="12" s="1"/>
  <c r="K185" i="12"/>
  <c r="L185" i="12" s="1"/>
  <c r="K195" i="12"/>
  <c r="L195" i="12" s="1"/>
  <c r="K200" i="12"/>
  <c r="L200" i="12" s="1"/>
  <c r="K211" i="12"/>
  <c r="L211" i="12" s="1"/>
  <c r="K216" i="12"/>
  <c r="L216" i="12" s="1"/>
  <c r="K227" i="12"/>
  <c r="L227" i="12" s="1"/>
  <c r="K244" i="12"/>
  <c r="L244" i="12" s="1"/>
  <c r="K252" i="12"/>
  <c r="L252" i="12" s="1"/>
  <c r="K260" i="12"/>
  <c r="L260" i="12" s="1"/>
  <c r="L109" i="12"/>
  <c r="L117" i="12"/>
  <c r="K123" i="12"/>
  <c r="L123" i="12" s="1"/>
  <c r="K139" i="12"/>
  <c r="L139" i="12" s="1"/>
  <c r="K155" i="12"/>
  <c r="L155" i="12" s="1"/>
  <c r="K201" i="12"/>
  <c r="L201" i="12" s="1"/>
  <c r="K217" i="12"/>
  <c r="L217" i="12" s="1"/>
  <c r="K233" i="12"/>
  <c r="L233" i="12" s="1"/>
  <c r="K245" i="12"/>
  <c r="L245" i="12" s="1"/>
  <c r="K253" i="12"/>
  <c r="L253" i="12" s="1"/>
  <c r="K261" i="12"/>
  <c r="L261" i="12" s="1"/>
  <c r="Z299" i="11"/>
  <c r="W302" i="11"/>
  <c r="AS299" i="11"/>
  <c r="AP302" i="11"/>
  <c r="J306" i="11"/>
  <c r="B299" i="11"/>
  <c r="G302" i="11"/>
  <c r="AC306" i="11"/>
  <c r="U299" i="11"/>
  <c r="AV306" i="11"/>
  <c r="D299" i="11"/>
  <c r="AN299" i="11"/>
  <c r="M306" i="11"/>
  <c r="AF306" i="11"/>
  <c r="AY306" i="11"/>
  <c r="AM165" i="8"/>
  <c r="X41" i="8"/>
  <c r="X65" i="8"/>
  <c r="X83" i="8"/>
  <c r="U167" i="8"/>
  <c r="X89" i="8"/>
  <c r="I166" i="8"/>
  <c r="AM41" i="8"/>
  <c r="AM11" i="8"/>
  <c r="X29" i="8"/>
  <c r="X53" i="8"/>
  <c r="X119" i="8"/>
  <c r="I137" i="8"/>
  <c r="AM143" i="8"/>
  <c r="I71" i="8"/>
  <c r="AM77" i="8"/>
  <c r="X131" i="8"/>
  <c r="I149" i="8"/>
  <c r="AM155" i="8"/>
  <c r="X165" i="8"/>
  <c r="AM65" i="8"/>
  <c r="I41" i="8"/>
  <c r="I65" i="8"/>
  <c r="I83" i="8"/>
  <c r="X137" i="8"/>
  <c r="I161" i="8"/>
  <c r="F29" i="8"/>
  <c r="F41" i="8"/>
  <c r="F53" i="8"/>
  <c r="F65" i="8"/>
  <c r="F149" i="8"/>
  <c r="F161" i="8"/>
  <c r="X8" i="8"/>
  <c r="X11" i="8" s="1"/>
  <c r="X14" i="8"/>
  <c r="X17" i="8" s="1"/>
  <c r="X20" i="8"/>
  <c r="X23" i="8" s="1"/>
  <c r="X32" i="8"/>
  <c r="X35" i="8" s="1"/>
  <c r="X44" i="8"/>
  <c r="X47" i="8" s="1"/>
  <c r="X56" i="8"/>
  <c r="X59" i="8" s="1"/>
  <c r="X74" i="8"/>
  <c r="X77" i="8" s="1"/>
  <c r="X92" i="8"/>
  <c r="X95" i="8" s="1"/>
  <c r="X104" i="8"/>
  <c r="X107" i="8" s="1"/>
  <c r="X122" i="8"/>
  <c r="X125" i="8" s="1"/>
  <c r="X140" i="8"/>
  <c r="X143" i="8" s="1"/>
  <c r="X152" i="8"/>
  <c r="I159" i="8"/>
  <c r="I165" i="8" s="1"/>
  <c r="X160" i="8"/>
  <c r="X166" i="8" s="1"/>
  <c r="AJ164" i="8"/>
  <c r="AJ167" i="8" s="1"/>
  <c r="AJ11" i="8"/>
  <c r="AJ17" i="8"/>
  <c r="AM20" i="8"/>
  <c r="AM23" i="8" s="1"/>
  <c r="AM32" i="8"/>
  <c r="AM35" i="8" s="1"/>
  <c r="AM44" i="8"/>
  <c r="AM47" i="8" s="1"/>
  <c r="AM56" i="8"/>
  <c r="AM59" i="8" s="1"/>
  <c r="N19" i="7"/>
  <c r="F12" i="7"/>
  <c r="F19" i="7" s="1"/>
  <c r="M297" i="7"/>
  <c r="M299" i="7"/>
  <c r="M302" i="7"/>
  <c r="E304" i="7"/>
  <c r="E300" i="7"/>
  <c r="E298" i="7"/>
  <c r="M300" i="7"/>
  <c r="N302" i="7"/>
  <c r="N304" i="7"/>
  <c r="N300" i="7"/>
  <c r="E302" i="7"/>
  <c r="E297" i="7"/>
  <c r="M304" i="7"/>
  <c r="C305" i="7"/>
  <c r="E303" i="7"/>
  <c r="M298" i="7"/>
  <c r="E299" i="7"/>
  <c r="F301" i="7"/>
  <c r="F303" i="7"/>
  <c r="F299" i="7"/>
  <c r="M301" i="7"/>
  <c r="M303" i="7"/>
  <c r="K305" i="7"/>
  <c r="E301" i="7"/>
  <c r="F302" i="7"/>
  <c r="N303" i="7"/>
  <c r="F300" i="7"/>
  <c r="N301" i="7"/>
  <c r="F304" i="7"/>
  <c r="Z310" i="11" l="1"/>
  <c r="AY310" i="11"/>
  <c r="V294" i="7"/>
  <c r="V228" i="7"/>
  <c r="AI6" i="17"/>
  <c r="I164" i="8"/>
  <c r="I167" i="8" s="1"/>
  <c r="AI54" i="17"/>
  <c r="AI64" i="17"/>
  <c r="J310" i="11"/>
  <c r="B310" i="11"/>
  <c r="AI18" i="17"/>
  <c r="AI45" i="17"/>
  <c r="V272" i="7"/>
  <c r="AI13" i="17"/>
  <c r="M310" i="11"/>
  <c r="AI23" i="17"/>
  <c r="U305" i="7"/>
  <c r="AN310" i="11"/>
  <c r="D310" i="11"/>
  <c r="U310" i="11"/>
  <c r="AI37" i="17"/>
  <c r="AF310" i="11"/>
  <c r="AV310" i="11"/>
  <c r="AM149" i="8"/>
  <c r="AC310" i="11"/>
  <c r="AJ53" i="17"/>
  <c r="V300" i="7"/>
  <c r="V303" i="7"/>
  <c r="G310" i="11"/>
  <c r="V299" i="7"/>
  <c r="X161" i="8"/>
  <c r="AJ10" i="17"/>
  <c r="AI10" i="17"/>
  <c r="W310" i="11"/>
  <c r="AS310" i="11"/>
  <c r="F167" i="8"/>
  <c r="V297" i="7"/>
  <c r="J266" i="12"/>
  <c r="K10" i="12"/>
  <c r="J7" i="12"/>
  <c r="X155" i="8"/>
  <c r="X164" i="8"/>
  <c r="X167" i="8" s="1"/>
  <c r="AM164" i="8"/>
  <c r="AM167" i="8" s="1"/>
  <c r="N298" i="7"/>
  <c r="N297" i="7"/>
  <c r="F297" i="7"/>
  <c r="N299" i="7"/>
  <c r="E305" i="7"/>
  <c r="F298" i="7"/>
  <c r="M305" i="7"/>
  <c r="V305" i="7" l="1"/>
  <c r="K266" i="12"/>
  <c r="K7" i="12"/>
  <c r="L10" i="12"/>
  <c r="F305" i="7"/>
  <c r="N305" i="7"/>
  <c r="L266" i="12" l="1"/>
  <c r="L7" i="12"/>
  <c r="D86" i="4" l="1"/>
  <c r="C86" i="4"/>
  <c r="B86" i="4"/>
  <c r="D77" i="4"/>
  <c r="C77" i="4"/>
  <c r="B77" i="4"/>
  <c r="D68" i="4"/>
  <c r="C68" i="4"/>
  <c r="B68" i="4"/>
  <c r="D58" i="4"/>
  <c r="C58" i="4"/>
  <c r="B58" i="4"/>
  <c r="D48" i="4"/>
  <c r="C48" i="4"/>
  <c r="B48" i="4"/>
  <c r="D37" i="4"/>
  <c r="C37" i="4"/>
  <c r="B37" i="4"/>
  <c r="D28" i="4"/>
  <c r="C28" i="4"/>
  <c r="B28" i="4"/>
  <c r="D19" i="4"/>
  <c r="C19" i="4"/>
  <c r="C38" i="4" s="1"/>
  <c r="B19" i="4"/>
  <c r="D9" i="4"/>
  <c r="C9" i="4"/>
  <c r="B9" i="4"/>
  <c r="B38" i="4" l="1"/>
  <c r="C87" i="4"/>
  <c r="C88" i="4" s="1"/>
  <c r="D38" i="4"/>
  <c r="B87" i="4"/>
  <c r="B88" i="4" s="1"/>
  <c r="D87" i="4"/>
  <c r="D86" i="3"/>
  <c r="C86" i="3"/>
  <c r="B86" i="3"/>
  <c r="D77" i="3"/>
  <c r="C77" i="3"/>
  <c r="B77" i="3"/>
  <c r="D68" i="3"/>
  <c r="C68" i="3"/>
  <c r="B68" i="3"/>
  <c r="D58" i="3"/>
  <c r="C58" i="3"/>
  <c r="B58" i="3"/>
  <c r="D48" i="3"/>
  <c r="C48" i="3"/>
  <c r="B48" i="3"/>
  <c r="D37" i="3"/>
  <c r="C37" i="3"/>
  <c r="B37" i="3"/>
  <c r="D28" i="3"/>
  <c r="C28" i="3"/>
  <c r="B28" i="3"/>
  <c r="D19" i="3"/>
  <c r="C19" i="3"/>
  <c r="B19" i="3"/>
  <c r="D9" i="3"/>
  <c r="C9" i="3"/>
  <c r="B9" i="3"/>
  <c r="D88" i="4" l="1"/>
  <c r="C38" i="3"/>
  <c r="B87" i="3"/>
  <c r="C87" i="3"/>
  <c r="C88" i="3" s="1"/>
  <c r="D87" i="3"/>
  <c r="D38" i="3"/>
  <c r="B38" i="3"/>
  <c r="B88" i="3" s="1"/>
  <c r="D88" i="3" l="1"/>
</calcChain>
</file>

<file path=xl/sharedStrings.xml><?xml version="1.0" encoding="utf-8"?>
<sst xmlns="http://schemas.openxmlformats.org/spreadsheetml/2006/main" count="7820" uniqueCount="1071">
  <si>
    <t>Први разред</t>
  </si>
  <si>
    <t>ОДЕЉЕЊЕ</t>
  </si>
  <si>
    <t>УКУПНО УЧЕНИКА</t>
  </si>
  <si>
    <t>ОДЕЉЕЊСКИ СТАРЕШИНА</t>
  </si>
  <si>
    <t>Телефон</t>
  </si>
  <si>
    <r>
      <t xml:space="preserve">I </t>
    </r>
    <r>
      <rPr>
        <vertAlign val="superscript"/>
        <sz val="18"/>
        <color theme="1"/>
        <rFont val="Calibri Light"/>
        <family val="2"/>
      </rPr>
      <t>1</t>
    </r>
  </si>
  <si>
    <t>Биљана Перајковић</t>
  </si>
  <si>
    <r>
      <t xml:space="preserve">I </t>
    </r>
    <r>
      <rPr>
        <vertAlign val="superscript"/>
        <sz val="18"/>
        <color theme="1"/>
        <rFont val="Calibri Light"/>
        <family val="2"/>
      </rPr>
      <t>2</t>
    </r>
  </si>
  <si>
    <t xml:space="preserve">Јасмина Трифуновић </t>
  </si>
  <si>
    <t>Светлана Јоксимовић</t>
  </si>
  <si>
    <t>Зоран Гамбирожа</t>
  </si>
  <si>
    <t>Мирјана Ивковић Вукић</t>
  </si>
  <si>
    <t>Биљана Јевтић</t>
  </si>
  <si>
    <t>Укупно</t>
  </si>
  <si>
    <t>Координатор: Мирјана Ивковић Вукић</t>
  </si>
  <si>
    <t>Представник у Савету родитеља</t>
  </si>
  <si>
    <t xml:space="preserve">Укупно дечака </t>
  </si>
  <si>
    <t xml:space="preserve">Укупно девојчица </t>
  </si>
  <si>
    <r>
      <t xml:space="preserve">I </t>
    </r>
    <r>
      <rPr>
        <vertAlign val="superscript"/>
        <sz val="16"/>
        <color theme="1"/>
        <rFont val="Gill Sans MT"/>
        <family val="2"/>
        <scheme val="major"/>
      </rPr>
      <t>1</t>
    </r>
  </si>
  <si>
    <r>
      <t xml:space="preserve">I </t>
    </r>
    <r>
      <rPr>
        <vertAlign val="superscript"/>
        <sz val="16"/>
        <color theme="1"/>
        <rFont val="Gill Sans MT"/>
        <family val="2"/>
        <scheme val="major"/>
      </rPr>
      <t>2</t>
    </r>
  </si>
  <si>
    <r>
      <t xml:space="preserve">I </t>
    </r>
    <r>
      <rPr>
        <vertAlign val="superscript"/>
        <sz val="16"/>
        <color theme="1"/>
        <rFont val="Gill Sans MT"/>
        <family val="2"/>
        <scheme val="major"/>
      </rPr>
      <t>3</t>
    </r>
  </si>
  <si>
    <r>
      <t xml:space="preserve">I </t>
    </r>
    <r>
      <rPr>
        <vertAlign val="superscript"/>
        <sz val="16"/>
        <color theme="1"/>
        <rFont val="Gill Sans MT"/>
        <family val="2"/>
        <scheme val="major"/>
      </rPr>
      <t>4</t>
    </r>
  </si>
  <si>
    <r>
      <t xml:space="preserve">I </t>
    </r>
    <r>
      <rPr>
        <vertAlign val="superscript"/>
        <sz val="16"/>
        <color theme="1"/>
        <rFont val="Gill Sans MT"/>
        <family val="2"/>
        <scheme val="major"/>
      </rPr>
      <t>5</t>
    </r>
  </si>
  <si>
    <r>
      <t xml:space="preserve">I </t>
    </r>
    <r>
      <rPr>
        <vertAlign val="superscript"/>
        <sz val="16"/>
        <color theme="1"/>
        <rFont val="Gill Sans MT"/>
        <family val="2"/>
        <scheme val="major"/>
      </rPr>
      <t xml:space="preserve">6 </t>
    </r>
  </si>
  <si>
    <t>Ел. пошта представника Савета родитеља</t>
  </si>
  <si>
    <r>
      <t xml:space="preserve">II </t>
    </r>
    <r>
      <rPr>
        <vertAlign val="superscript"/>
        <sz val="18"/>
        <color theme="1"/>
        <rFont val="Calibri Light"/>
        <family val="2"/>
      </rPr>
      <t>1</t>
    </r>
  </si>
  <si>
    <r>
      <t xml:space="preserve">II </t>
    </r>
    <r>
      <rPr>
        <vertAlign val="superscript"/>
        <sz val="18"/>
        <color theme="1"/>
        <rFont val="Calibri Light"/>
        <family val="2"/>
      </rPr>
      <t>2</t>
    </r>
  </si>
  <si>
    <r>
      <t xml:space="preserve">II </t>
    </r>
    <r>
      <rPr>
        <vertAlign val="superscript"/>
        <sz val="18"/>
        <color theme="1"/>
        <rFont val="Calibri Light"/>
        <family val="2"/>
      </rPr>
      <t>3</t>
    </r>
  </si>
  <si>
    <r>
      <t xml:space="preserve">II </t>
    </r>
    <r>
      <rPr>
        <vertAlign val="superscript"/>
        <sz val="18"/>
        <color theme="1"/>
        <rFont val="Calibri Light"/>
        <family val="2"/>
      </rPr>
      <t>4</t>
    </r>
  </si>
  <si>
    <r>
      <t xml:space="preserve">II </t>
    </r>
    <r>
      <rPr>
        <vertAlign val="superscript"/>
        <sz val="18"/>
        <color theme="1"/>
        <rFont val="Calibri Light"/>
        <family val="2"/>
      </rPr>
      <t>5</t>
    </r>
  </si>
  <si>
    <r>
      <t xml:space="preserve">II </t>
    </r>
    <r>
      <rPr>
        <vertAlign val="superscript"/>
        <sz val="18"/>
        <color theme="1"/>
        <rFont val="Calibri Light"/>
        <family val="2"/>
      </rPr>
      <t>6</t>
    </r>
  </si>
  <si>
    <t>Други разред</t>
  </si>
  <si>
    <t>Трећи разред</t>
  </si>
  <si>
    <t>Четврти разред</t>
  </si>
  <si>
    <t xml:space="preserve">Продужени боравак </t>
  </si>
  <si>
    <t>Пети разред</t>
  </si>
  <si>
    <t>Шести разред</t>
  </si>
  <si>
    <t>Седми разред</t>
  </si>
  <si>
    <t>Осми разред</t>
  </si>
  <si>
    <r>
      <t xml:space="preserve">VIII </t>
    </r>
    <r>
      <rPr>
        <vertAlign val="superscript"/>
        <sz val="18"/>
        <color theme="1"/>
        <rFont val="Calibri Light"/>
        <family val="2"/>
      </rPr>
      <t>1</t>
    </r>
  </si>
  <si>
    <r>
      <t xml:space="preserve">VIII </t>
    </r>
    <r>
      <rPr>
        <vertAlign val="superscript"/>
        <sz val="18"/>
        <color rgb="FF000000"/>
        <rFont val="Calibri Light"/>
        <family val="2"/>
      </rPr>
      <t>2</t>
    </r>
  </si>
  <si>
    <r>
      <t xml:space="preserve">VIII </t>
    </r>
    <r>
      <rPr>
        <vertAlign val="superscript"/>
        <sz val="18"/>
        <color theme="1"/>
        <rFont val="Calibri Light"/>
        <family val="2"/>
      </rPr>
      <t>3</t>
    </r>
  </si>
  <si>
    <r>
      <t xml:space="preserve">VIII </t>
    </r>
    <r>
      <rPr>
        <vertAlign val="superscript"/>
        <sz val="18"/>
        <color rgb="FF000000"/>
        <rFont val="Calibri Light"/>
        <family val="2"/>
      </rPr>
      <t>4</t>
    </r>
  </si>
  <si>
    <r>
      <t xml:space="preserve">VIII </t>
    </r>
    <r>
      <rPr>
        <vertAlign val="superscript"/>
        <sz val="18"/>
        <color theme="1"/>
        <rFont val="Calibri Light"/>
        <family val="2"/>
      </rPr>
      <t>5</t>
    </r>
  </si>
  <si>
    <r>
      <t xml:space="preserve">VII </t>
    </r>
    <r>
      <rPr>
        <vertAlign val="superscript"/>
        <sz val="18"/>
        <color theme="1"/>
        <rFont val="Calibri Light"/>
        <family val="2"/>
      </rPr>
      <t>1</t>
    </r>
  </si>
  <si>
    <r>
      <t xml:space="preserve">VII </t>
    </r>
    <r>
      <rPr>
        <vertAlign val="superscript"/>
        <sz val="18"/>
        <color rgb="FF000000"/>
        <rFont val="Calibri Light"/>
        <family val="2"/>
      </rPr>
      <t>2</t>
    </r>
  </si>
  <si>
    <r>
      <t xml:space="preserve">VII </t>
    </r>
    <r>
      <rPr>
        <vertAlign val="superscript"/>
        <sz val="18"/>
        <color theme="1"/>
        <rFont val="Calibri Light"/>
        <family val="2"/>
      </rPr>
      <t>3</t>
    </r>
  </si>
  <si>
    <r>
      <t xml:space="preserve">VII </t>
    </r>
    <r>
      <rPr>
        <vertAlign val="superscript"/>
        <sz val="18"/>
        <color rgb="FF000000"/>
        <rFont val="Calibri Light"/>
        <family val="2"/>
      </rPr>
      <t>4</t>
    </r>
  </si>
  <si>
    <r>
      <t xml:space="preserve">VII </t>
    </r>
    <r>
      <rPr>
        <vertAlign val="superscript"/>
        <sz val="18"/>
        <color theme="1"/>
        <rFont val="Calibri Light"/>
        <family val="2"/>
      </rPr>
      <t>5</t>
    </r>
  </si>
  <si>
    <r>
      <t xml:space="preserve">VI </t>
    </r>
    <r>
      <rPr>
        <vertAlign val="superscript"/>
        <sz val="18"/>
        <color theme="1"/>
        <rFont val="Calibri Light"/>
        <family val="2"/>
      </rPr>
      <t>1</t>
    </r>
  </si>
  <si>
    <r>
      <t xml:space="preserve">VI </t>
    </r>
    <r>
      <rPr>
        <vertAlign val="superscript"/>
        <sz val="18"/>
        <color rgb="FF000000"/>
        <rFont val="Calibri Light"/>
        <family val="2"/>
      </rPr>
      <t>2</t>
    </r>
  </si>
  <si>
    <r>
      <t xml:space="preserve">VI </t>
    </r>
    <r>
      <rPr>
        <vertAlign val="superscript"/>
        <sz val="18"/>
        <color theme="1"/>
        <rFont val="Calibri Light"/>
        <family val="2"/>
      </rPr>
      <t>3</t>
    </r>
  </si>
  <si>
    <r>
      <t xml:space="preserve">VI </t>
    </r>
    <r>
      <rPr>
        <vertAlign val="superscript"/>
        <sz val="18"/>
        <color rgb="FF000000"/>
        <rFont val="Calibri Light"/>
        <family val="2"/>
      </rPr>
      <t>4</t>
    </r>
  </si>
  <si>
    <r>
      <t xml:space="preserve">VI </t>
    </r>
    <r>
      <rPr>
        <vertAlign val="superscript"/>
        <sz val="18"/>
        <color theme="1"/>
        <rFont val="Calibri Light"/>
        <family val="2"/>
      </rPr>
      <t>5</t>
    </r>
  </si>
  <si>
    <r>
      <t xml:space="preserve">VI </t>
    </r>
    <r>
      <rPr>
        <vertAlign val="superscript"/>
        <sz val="18"/>
        <color rgb="FF000000"/>
        <rFont val="Calibri Light"/>
        <family val="2"/>
      </rPr>
      <t>6</t>
    </r>
  </si>
  <si>
    <r>
      <t xml:space="preserve">V </t>
    </r>
    <r>
      <rPr>
        <vertAlign val="superscript"/>
        <sz val="18"/>
        <color rgb="FF000000"/>
        <rFont val="Calibri Light"/>
        <family val="2"/>
      </rPr>
      <t>1</t>
    </r>
  </si>
  <si>
    <r>
      <t xml:space="preserve">V </t>
    </r>
    <r>
      <rPr>
        <vertAlign val="superscript"/>
        <sz val="18"/>
        <color rgb="FF000000"/>
        <rFont val="Calibri Light"/>
        <family val="2"/>
      </rPr>
      <t>2</t>
    </r>
  </si>
  <si>
    <r>
      <t xml:space="preserve">V </t>
    </r>
    <r>
      <rPr>
        <vertAlign val="superscript"/>
        <sz val="18"/>
        <color rgb="FF000000"/>
        <rFont val="Calibri Light"/>
        <family val="2"/>
      </rPr>
      <t>3</t>
    </r>
  </si>
  <si>
    <r>
      <t xml:space="preserve">V </t>
    </r>
    <r>
      <rPr>
        <vertAlign val="superscript"/>
        <sz val="18"/>
        <color rgb="FF000000"/>
        <rFont val="Calibri Light"/>
        <family val="2"/>
      </rPr>
      <t>4</t>
    </r>
  </si>
  <si>
    <r>
      <t xml:space="preserve">V </t>
    </r>
    <r>
      <rPr>
        <vertAlign val="superscript"/>
        <sz val="18"/>
        <color rgb="FF000000"/>
        <rFont val="Calibri Light"/>
        <family val="2"/>
      </rPr>
      <t>5</t>
    </r>
  </si>
  <si>
    <r>
      <t xml:space="preserve">IV </t>
    </r>
    <r>
      <rPr>
        <vertAlign val="superscript"/>
        <sz val="18"/>
        <color theme="1"/>
        <rFont val="Calibri Light"/>
        <family val="2"/>
      </rPr>
      <t>1</t>
    </r>
  </si>
  <si>
    <r>
      <t xml:space="preserve">IV </t>
    </r>
    <r>
      <rPr>
        <vertAlign val="superscript"/>
        <sz val="18"/>
        <color theme="1"/>
        <rFont val="Calibri Light"/>
        <family val="2"/>
      </rPr>
      <t>2</t>
    </r>
  </si>
  <si>
    <r>
      <t xml:space="preserve">IV </t>
    </r>
    <r>
      <rPr>
        <vertAlign val="superscript"/>
        <sz val="18"/>
        <color theme="1"/>
        <rFont val="Calibri Light"/>
        <family val="2"/>
      </rPr>
      <t>3</t>
    </r>
  </si>
  <si>
    <r>
      <t xml:space="preserve">IV </t>
    </r>
    <r>
      <rPr>
        <vertAlign val="superscript"/>
        <sz val="18"/>
        <color theme="1"/>
        <rFont val="Calibri Light"/>
        <family val="2"/>
      </rPr>
      <t>4</t>
    </r>
  </si>
  <si>
    <r>
      <t xml:space="preserve">IV </t>
    </r>
    <r>
      <rPr>
        <vertAlign val="superscript"/>
        <sz val="18"/>
        <color theme="1"/>
        <rFont val="Calibri Light"/>
        <family val="2"/>
      </rPr>
      <t>5</t>
    </r>
  </si>
  <si>
    <r>
      <t xml:space="preserve">III </t>
    </r>
    <r>
      <rPr>
        <vertAlign val="superscript"/>
        <sz val="18"/>
        <color theme="1"/>
        <rFont val="Calibri Light"/>
        <family val="2"/>
      </rPr>
      <t>1</t>
    </r>
  </si>
  <si>
    <r>
      <t xml:space="preserve">III </t>
    </r>
    <r>
      <rPr>
        <vertAlign val="superscript"/>
        <sz val="18"/>
        <color theme="1"/>
        <rFont val="Calibri Light"/>
        <family val="2"/>
      </rPr>
      <t>2</t>
    </r>
  </si>
  <si>
    <r>
      <t xml:space="preserve">III </t>
    </r>
    <r>
      <rPr>
        <vertAlign val="superscript"/>
        <sz val="18"/>
        <color theme="1"/>
        <rFont val="Calibri Light"/>
        <family val="2"/>
      </rPr>
      <t>3</t>
    </r>
  </si>
  <si>
    <r>
      <t xml:space="preserve">III </t>
    </r>
    <r>
      <rPr>
        <vertAlign val="superscript"/>
        <sz val="18"/>
        <color theme="1"/>
        <rFont val="Calibri Light"/>
        <family val="2"/>
      </rPr>
      <t>4</t>
    </r>
  </si>
  <si>
    <r>
      <t xml:space="preserve">III </t>
    </r>
    <r>
      <rPr>
        <vertAlign val="superscript"/>
        <sz val="18"/>
        <color theme="1"/>
        <rFont val="Calibri Light"/>
        <family val="2"/>
      </rPr>
      <t>5</t>
    </r>
  </si>
  <si>
    <t>Биљана Лончар</t>
  </si>
  <si>
    <t>Драгана Медница</t>
  </si>
  <si>
    <t>Драгана Јанићијевић</t>
  </si>
  <si>
    <t>Данијела Радосављевић</t>
  </si>
  <si>
    <t>Јелена Матовић</t>
  </si>
  <si>
    <t>Јелена Симић</t>
  </si>
  <si>
    <t>Координатор:  Биљана Лончар</t>
  </si>
  <si>
    <t>Соња Анђелковић Радосављевић</t>
  </si>
  <si>
    <t>Марија Лакетић</t>
  </si>
  <si>
    <t>Драга Спасеновић</t>
  </si>
  <si>
    <t>Бранка Митић</t>
  </si>
  <si>
    <t>Зорица Жарковић</t>
  </si>
  <si>
    <t>Координатор: Зорица Жарковић</t>
  </si>
  <si>
    <t>Гордана Стаматовић</t>
  </si>
  <si>
    <t>Мирјана Крстић</t>
  </si>
  <si>
    <t>Снежана Ђорђевић</t>
  </si>
  <si>
    <t>Милан Вуловић</t>
  </si>
  <si>
    <t>Марија Пешић</t>
  </si>
  <si>
    <t>Координатор: Марија Пешић</t>
  </si>
  <si>
    <t>Љиљана Трајковић</t>
  </si>
  <si>
    <t xml:space="preserve">Тамара Илић  </t>
  </si>
  <si>
    <t xml:space="preserve">Славица </t>
  </si>
  <si>
    <t>III</t>
  </si>
  <si>
    <t>IV</t>
  </si>
  <si>
    <t>Координатор:  Љиљана Трајковић</t>
  </si>
  <si>
    <t>Ненад Бојић</t>
  </si>
  <si>
    <t>Јелена Шапић</t>
  </si>
  <si>
    <t>Ратко Кењић</t>
  </si>
  <si>
    <t>Данијела Ђукић</t>
  </si>
  <si>
    <t>Гордана Опалић</t>
  </si>
  <si>
    <t>Координатор: Опалић Гордана</t>
  </si>
  <si>
    <t>Марија Радовановић</t>
  </si>
  <si>
    <t>Надежда Миленковић</t>
  </si>
  <si>
    <t>Даница Ранкић</t>
  </si>
  <si>
    <t>Александра Мишић</t>
  </si>
  <si>
    <t>Наташа Ђачић</t>
  </si>
  <si>
    <t>Марија Терзић</t>
  </si>
  <si>
    <t>Координатор: Даница Ранкић</t>
  </si>
  <si>
    <t>Весна Васовић</t>
  </si>
  <si>
    <t>Ивана Јовичић</t>
  </si>
  <si>
    <t>Радослава Лазић</t>
  </si>
  <si>
    <t>Гордана Опачић</t>
  </si>
  <si>
    <t>Зорица Златић</t>
  </si>
  <si>
    <t>Гордана Милићевић</t>
  </si>
  <si>
    <t>Маја Илић</t>
  </si>
  <si>
    <t>Данка Радић</t>
  </si>
  <si>
    <t>Марина Новаковић</t>
  </si>
  <si>
    <t>Марија Сарић Ђорђевић</t>
  </si>
  <si>
    <t>Координатор: Марина Новаковић</t>
  </si>
  <si>
    <t>Координатор: Весна Васовић</t>
  </si>
  <si>
    <t>Присутво</t>
  </si>
  <si>
    <t>14.9.2021.</t>
  </si>
  <si>
    <t>Валентина Марковић</t>
  </si>
  <si>
    <t>+</t>
  </si>
  <si>
    <t>Слободанка Јелисавчић</t>
  </si>
  <si>
    <t>Јелена Дакић</t>
  </si>
  <si>
    <t>Милица Огњановић</t>
  </si>
  <si>
    <t>Ксенија Одабашић</t>
  </si>
  <si>
    <t>Ана Радоичић</t>
  </si>
  <si>
    <t>Десанка Вељковић</t>
  </si>
  <si>
    <t>Марина Пуповић</t>
  </si>
  <si>
    <t>Душан Исајев</t>
  </si>
  <si>
    <t>-</t>
  </si>
  <si>
    <t>Неда Ивановић</t>
  </si>
  <si>
    <t>Ивана Вуковић</t>
  </si>
  <si>
    <t>Дуња Лековић</t>
  </si>
  <si>
    <t>Марко Радић</t>
  </si>
  <si>
    <t>Јелена Трпкоска</t>
  </si>
  <si>
    <t>Јована Станковић</t>
  </si>
  <si>
    <t>Невена Поповић</t>
  </si>
  <si>
    <t>Ања Загорац</t>
  </si>
  <si>
    <t>Татјана Шкоро</t>
  </si>
  <si>
    <t>Александра Петровић</t>
  </si>
  <si>
    <t>Зорица Радовановић</t>
  </si>
  <si>
    <t>Саша Обреновић</t>
  </si>
  <si>
    <t>Биљана Јоксимовић</t>
  </si>
  <si>
    <t>Неда Теслић</t>
  </si>
  <si>
    <t>Весна Мишић</t>
  </si>
  <si>
    <t>Тања Ерленвајн</t>
  </si>
  <si>
    <t>Катарина Босић</t>
  </si>
  <si>
    <t>Милан Одабашић</t>
  </si>
  <si>
    <t>Дејан Микуландра</t>
  </si>
  <si>
    <t>Ивана Михаиловић</t>
  </si>
  <si>
    <t>Тања Петровић</t>
  </si>
  <si>
    <t>Александар Влајић</t>
  </si>
  <si>
    <t>Александар Тодоровић</t>
  </si>
  <si>
    <t>Љубиша Радовановић</t>
  </si>
  <si>
    <t>Катарина Ђорђевић</t>
  </si>
  <si>
    <t>Снежана Златковић</t>
  </si>
  <si>
    <t>Укупно 1-4</t>
  </si>
  <si>
    <t>Укупно 5-8</t>
  </si>
  <si>
    <t>УКУПНО</t>
  </si>
  <si>
    <t xml:space="preserve"> </t>
  </si>
  <si>
    <t>060/0406079</t>
  </si>
  <si>
    <t>ticacaca@yahoo.com</t>
  </si>
  <si>
    <t>Никола Драгосавац</t>
  </si>
  <si>
    <t>064/1817871</t>
  </si>
  <si>
    <t>dragosavacnikola@gmail.com</t>
  </si>
  <si>
    <t>Зорица Јанковић</t>
  </si>
  <si>
    <t>060/3104491</t>
  </si>
  <si>
    <t>zoricajankovic255@gmail.com</t>
  </si>
  <si>
    <t>Јелена Шебез инић</t>
  </si>
  <si>
    <t>063/648695</t>
  </si>
  <si>
    <t>sjelnik@yahoo.com</t>
  </si>
  <si>
    <t>064/3270751</t>
  </si>
  <si>
    <t>slobodanka.jelisavcic@ekof.bg.ac</t>
  </si>
  <si>
    <t>063/8898378</t>
  </si>
  <si>
    <t>dakicj@gmail.com</t>
  </si>
  <si>
    <t>065/8537757</t>
  </si>
  <si>
    <t>ognjanovicmilica82@gmail.com</t>
  </si>
  <si>
    <t>060/3606707</t>
  </si>
  <si>
    <t>ksenija.oda@mail.com</t>
  </si>
  <si>
    <t>060/0003423</t>
  </si>
  <si>
    <t>a.radoicic@a1.rs</t>
  </si>
  <si>
    <t>063/8672610</t>
  </si>
  <si>
    <t>nnveljkovic@gmail.com</t>
  </si>
  <si>
    <t>Весна Граховац</t>
  </si>
  <si>
    <t>063/8354806</t>
  </si>
  <si>
    <t>grahovacvesna999@gmail.com</t>
  </si>
  <si>
    <t>064/2416226</t>
  </si>
  <si>
    <t>petrovic_marina@yahoo.com</t>
  </si>
  <si>
    <t>064/8155083</t>
  </si>
  <si>
    <t>dusanisajev@hotmail.com</t>
  </si>
  <si>
    <t>Марина Вучетић</t>
  </si>
  <si>
    <t>062/8013895</t>
  </si>
  <si>
    <t>nedacucilo@yahoo.com</t>
  </si>
  <si>
    <t>061/3067507</t>
  </si>
  <si>
    <t>ivanadmitar@gmail.com</t>
  </si>
  <si>
    <t>063/438138</t>
  </si>
  <si>
    <t>dunja_neskovic@yahoo.com</t>
  </si>
  <si>
    <t>064/4204340</t>
  </si>
  <si>
    <t>kuhinjicabasfino@gmail.com</t>
  </si>
  <si>
    <t>062/293115</t>
  </si>
  <si>
    <t>stamena73@gmail.com</t>
  </si>
  <si>
    <t>060/4844528</t>
  </si>
  <si>
    <t>jsjovanica85@gmail.com</t>
  </si>
  <si>
    <t>062/8173576</t>
  </si>
  <si>
    <t>ogpenemi@hotmail.com</t>
  </si>
  <si>
    <t>063/482012</t>
  </si>
  <si>
    <t>zagorac.anja@gmail.com</t>
  </si>
  <si>
    <t>064/6123612</t>
  </si>
  <si>
    <t>tatjana.skoro@gmail.com</t>
  </si>
  <si>
    <t>063/365956</t>
  </si>
  <si>
    <t>sandrabob2005@gmail.com</t>
  </si>
  <si>
    <t>062/616039</t>
  </si>
  <si>
    <t>zorica.radovanovic72@gmail.com</t>
  </si>
  <si>
    <t>064/1010630</t>
  </si>
  <si>
    <t>vojvoda77obrenovic@gmail.com</t>
  </si>
  <si>
    <t>064/6501813</t>
  </si>
  <si>
    <t>biljanajox@gmail.com</t>
  </si>
  <si>
    <t>060/3074250</t>
  </si>
  <si>
    <t>marija78bg@gmail.com</t>
  </si>
  <si>
    <t>060/0004012</t>
  </si>
  <si>
    <t>neda.teslic@hotmail.com</t>
  </si>
  <si>
    <t>Тања Миловановић</t>
  </si>
  <si>
    <t>063/326680</t>
  </si>
  <si>
    <t>madjar78@gmail.com</t>
  </si>
  <si>
    <t>060/6657381</t>
  </si>
  <si>
    <t xml:space="preserve">vesnamisic210@gmail.com </t>
  </si>
  <si>
    <t>063/498879</t>
  </si>
  <si>
    <t>erlenvajn@gmail.com</t>
  </si>
  <si>
    <t>065/3377330</t>
  </si>
  <si>
    <t>bkatarina81@yahoo.com</t>
  </si>
  <si>
    <t>060/7378423</t>
  </si>
  <si>
    <t>milan77@gmail.com</t>
  </si>
  <si>
    <t>063/212595</t>
  </si>
  <si>
    <t>mikulanac@gmail.com</t>
  </si>
  <si>
    <t>064/3104012</t>
  </si>
  <si>
    <t>ivanamihailovic011@gmail.com</t>
  </si>
  <si>
    <t>063/607011</t>
  </si>
  <si>
    <t>tanjapetrovic211@yahoo.com</t>
  </si>
  <si>
    <t>063/209213</t>
  </si>
  <si>
    <t xml:space="preserve">alexvlajic@yahoo.com </t>
  </si>
  <si>
    <t>065/2888300</t>
  </si>
  <si>
    <t>atodoros@gmail.com</t>
  </si>
  <si>
    <t>Тамара Глишић</t>
  </si>
  <si>
    <t>063/218206</t>
  </si>
  <si>
    <t>tamarann187@gmail.com</t>
  </si>
  <si>
    <t>065/2317171</t>
  </si>
  <si>
    <t>ljubisa3009@gmail.com</t>
  </si>
  <si>
    <t>065/2393048</t>
  </si>
  <si>
    <t>katarina.milinkovic80@gmail.com</t>
  </si>
  <si>
    <t>064/1578503</t>
  </si>
  <si>
    <t>snezanazlatkovic8@gmail.com</t>
  </si>
  <si>
    <t>Наставни предмет</t>
  </si>
  <si>
    <t>Број извршиоца</t>
  </si>
  <si>
    <t>Одељенски старешина</t>
  </si>
  <si>
    <t>Одељења</t>
  </si>
  <si>
    <t>Укупно часова</t>
  </si>
  <si>
    <t>% радног времена</t>
  </si>
  <si>
    <t>Српски језик</t>
  </si>
  <si>
    <t>Илић Маја</t>
  </si>
  <si>
    <t>Јовичић Ивана</t>
  </si>
  <si>
    <t>Огњановић Зорица</t>
  </si>
  <si>
    <t>Сарић Ђорђевић Марија</t>
  </si>
  <si>
    <t>Алипић Славица</t>
  </si>
  <si>
    <t>Опалић Гордана</t>
  </si>
  <si>
    <t xml:space="preserve"> Енглески језик</t>
  </si>
  <si>
    <t>Петровић Тамара</t>
  </si>
  <si>
    <t>Ћачић Наташа</t>
  </si>
  <si>
    <t>6/4</t>
  </si>
  <si>
    <t>Здравковић Вукица</t>
  </si>
  <si>
    <t>Ликовна култура</t>
  </si>
  <si>
    <t>Терзић Марија</t>
  </si>
  <si>
    <t>Пантовић Миодраг</t>
  </si>
  <si>
    <t xml:space="preserve">Цртање сликање и вајање       </t>
  </si>
  <si>
    <t xml:space="preserve">Музичка култура        </t>
  </si>
  <si>
    <t>Родић Ана</t>
  </si>
  <si>
    <t>Савић Василије</t>
  </si>
  <si>
    <t>Хор и оркестар</t>
  </si>
  <si>
    <t>Историја</t>
  </si>
  <si>
    <t>Исаковић Јеремић Вера</t>
  </si>
  <si>
    <t>Шапић Јелена</t>
  </si>
  <si>
    <t>Бојић Ненад</t>
  </si>
  <si>
    <t>Свакодневни живот у прошлости</t>
  </si>
  <si>
    <t>Геогеафија</t>
  </si>
  <si>
    <t>Радић Данка</t>
  </si>
  <si>
    <t>8/3</t>
  </si>
  <si>
    <t>Ранкић Даница</t>
  </si>
  <si>
    <t>6/3</t>
  </si>
  <si>
    <t>Чувари природе</t>
  </si>
  <si>
    <t>Физика</t>
  </si>
  <si>
    <t>Мандушић Драган</t>
  </si>
  <si>
    <t>Кењић Ратко</t>
  </si>
  <si>
    <t>Математика</t>
  </si>
  <si>
    <t>Милићевић Гордана</t>
  </si>
  <si>
    <t>8/1</t>
  </si>
  <si>
    <t>Грујић Јелена</t>
  </si>
  <si>
    <t>Грбовић Верољубка</t>
  </si>
  <si>
    <t>Ђорђевски Виолета</t>
  </si>
  <si>
    <t>Радовановућ Марија</t>
  </si>
  <si>
    <t>Биологија</t>
  </si>
  <si>
    <t>Златић Зорица</t>
  </si>
  <si>
    <t>7/5</t>
  </si>
  <si>
    <t>Миленковић Надежда</t>
  </si>
  <si>
    <t>6/2</t>
  </si>
  <si>
    <t>Хемија</t>
  </si>
  <si>
    <t>Васовић Весна</t>
  </si>
  <si>
    <t>Техника и технологија</t>
  </si>
  <si>
    <t>Божић Душанка</t>
  </si>
  <si>
    <t>Минић Лела</t>
  </si>
  <si>
    <t>Опачић Гордана</t>
  </si>
  <si>
    <t>7/4</t>
  </si>
  <si>
    <t>Лазић Радослава</t>
  </si>
  <si>
    <t>7/3</t>
  </si>
  <si>
    <t>Станковић Владимир</t>
  </si>
  <si>
    <t>Физичко васпитање</t>
  </si>
  <si>
    <t>Ђукић Данијела</t>
  </si>
  <si>
    <t>Велицки Гошњак Марија</t>
  </si>
  <si>
    <t>Карољи Владислав</t>
  </si>
  <si>
    <t>ОФА - обавезне физичке активности</t>
  </si>
  <si>
    <t>Станка Савић</t>
  </si>
  <si>
    <t>Миливојевић Радован</t>
  </si>
  <si>
    <t>Информатика и рачунарство</t>
  </si>
  <si>
    <t>Лукић Маја</t>
  </si>
  <si>
    <t>Ивковић Јелена</t>
  </si>
  <si>
    <t>Руски језик</t>
  </si>
  <si>
    <t>Новаковић Марина</t>
  </si>
  <si>
    <t>8/4</t>
  </si>
  <si>
    <t>Мишић Александра</t>
  </si>
  <si>
    <t>Радовић Данка</t>
  </si>
  <si>
    <t>Верска настава</t>
  </si>
  <si>
    <t>Гоцић Христијана</t>
  </si>
  <si>
    <t>Вештине комуникација</t>
  </si>
  <si>
    <t>Петровић Александра</t>
  </si>
  <si>
    <r>
      <t>6</t>
    </r>
    <r>
      <rPr>
        <sz val="8"/>
        <rFont val="Gill Sans MT"/>
        <family val="2"/>
        <scheme val="major"/>
      </rPr>
      <t xml:space="preserve">1,6 </t>
    </r>
    <r>
      <rPr>
        <sz val="12"/>
        <rFont val="Gill Sans MT"/>
        <family val="2"/>
        <scheme val="major"/>
      </rPr>
      <t>7</t>
    </r>
    <r>
      <rPr>
        <sz val="8"/>
        <rFont val="Gill Sans MT"/>
        <family val="2"/>
        <scheme val="major"/>
      </rPr>
      <t>1,2,3</t>
    </r>
  </si>
  <si>
    <r>
      <t>8</t>
    </r>
    <r>
      <rPr>
        <sz val="8"/>
        <color theme="1"/>
        <rFont val="Gill Sans MT"/>
        <family val="2"/>
        <scheme val="minor"/>
      </rPr>
      <t>2</t>
    </r>
  </si>
  <si>
    <r>
      <t>5</t>
    </r>
    <r>
      <rPr>
        <sz val="8"/>
        <color theme="1"/>
        <rFont val="Gill Sans MT"/>
        <family val="2"/>
        <scheme val="minor"/>
      </rPr>
      <t>1</t>
    </r>
    <r>
      <rPr>
        <sz val="11"/>
        <color theme="1"/>
        <rFont val="Gill Sans MT"/>
        <family val="2"/>
        <charset val="238"/>
        <scheme val="minor"/>
      </rPr>
      <t>,8</t>
    </r>
    <r>
      <rPr>
        <sz val="8"/>
        <color theme="1"/>
        <rFont val="Gill Sans MT"/>
        <family val="2"/>
        <scheme val="minor"/>
      </rPr>
      <t>2</t>
    </r>
  </si>
  <si>
    <r>
      <t>7</t>
    </r>
    <r>
      <rPr>
        <sz val="8"/>
        <rFont val="Gill Sans MT"/>
        <family val="2"/>
        <scheme val="major"/>
      </rPr>
      <t>2</t>
    </r>
  </si>
  <si>
    <r>
      <t>5</t>
    </r>
    <r>
      <rPr>
        <sz val="8"/>
        <rFont val="Gill Sans MT"/>
        <family val="2"/>
        <scheme val="major"/>
      </rPr>
      <t>4</t>
    </r>
  </si>
  <si>
    <t>Јована Ковачевић</t>
  </si>
  <si>
    <t>Уторак</t>
  </si>
  <si>
    <t>Среда</t>
  </si>
  <si>
    <t>Четвртак</t>
  </si>
  <si>
    <t>Петак</t>
  </si>
  <si>
    <t xml:space="preserve">Понедељак </t>
  </si>
  <si>
    <t>ПРЕЗИМЕ И ИМЕ НАСТАВНИКА</t>
  </si>
  <si>
    <t>Назив школе</t>
  </si>
  <si>
    <t>ОШ "ЉУБА НЕНАДОВИЋ"</t>
  </si>
  <si>
    <t>Место</t>
  </si>
  <si>
    <t>БЕОГРАД</t>
  </si>
  <si>
    <t>Општина</t>
  </si>
  <si>
    <t>ЧУКАРИЦА</t>
  </si>
  <si>
    <t>ЦГ-Чврсто</t>
  </si>
  <si>
    <t>ЦГ-Течно; Даљинско</t>
  </si>
  <si>
    <t>Матична школа
Издвојена одељења</t>
  </si>
  <si>
    <t>Назив Места - Локације</t>
  </si>
  <si>
    <t>Сменски рад</t>
  </si>
  <si>
    <t>Бр. оброка
(Припремање и сервирање)</t>
  </si>
  <si>
    <t>Бр. оброка
(Сервирање)</t>
  </si>
  <si>
    <t>Тип грејања</t>
  </si>
  <si>
    <t>Површина за грејање</t>
  </si>
  <si>
    <t>Површина за чишћење</t>
  </si>
  <si>
    <t>ЦГ-Пелет</t>
  </si>
  <si>
    <t>Матична школа</t>
  </si>
  <si>
    <t>БЕОГРАД-ЧУКАРИЦА</t>
  </si>
  <si>
    <t>Пећ-ЧГ</t>
  </si>
  <si>
    <t>ИО 1</t>
  </si>
  <si>
    <t>ИО 2</t>
  </si>
  <si>
    <t>ИО 3</t>
  </si>
  <si>
    <t>ИО 4</t>
  </si>
  <si>
    <t>ИО 5</t>
  </si>
  <si>
    <t>ИО 6</t>
  </si>
  <si>
    <t>ИО 7</t>
  </si>
  <si>
    <t>ИО 8</t>
  </si>
  <si>
    <t>ИО 9</t>
  </si>
  <si>
    <t>ИО 10</t>
  </si>
  <si>
    <t>ИО 11</t>
  </si>
  <si>
    <t>ИО 12</t>
  </si>
  <si>
    <t>ИО 13</t>
  </si>
  <si>
    <t>ИО 14</t>
  </si>
  <si>
    <t>ИО 15</t>
  </si>
  <si>
    <t>ИО 16</t>
  </si>
  <si>
    <t>ИО 17</t>
  </si>
  <si>
    <t>ИО 18</t>
  </si>
  <si>
    <t>ИО 19</t>
  </si>
  <si>
    <t>ИО 20</t>
  </si>
  <si>
    <t>ИО 21</t>
  </si>
  <si>
    <t>ИО 22</t>
  </si>
  <si>
    <t>ИО 23</t>
  </si>
  <si>
    <t>ИО 24</t>
  </si>
  <si>
    <t>ИО 25</t>
  </si>
  <si>
    <t>МП</t>
  </si>
  <si>
    <t>директор школе</t>
  </si>
  <si>
    <t xml:space="preserve">Наставни језик: </t>
  </si>
  <si>
    <t>Целодневни настава</t>
  </si>
  <si>
    <t>Укупно ученика</t>
  </si>
  <si>
    <t>ИОП1</t>
  </si>
  <si>
    <t>ИОП2</t>
  </si>
  <si>
    <t>Укупно за формирање одељења</t>
  </si>
  <si>
    <t>Број одељења по Закону</t>
  </si>
  <si>
    <t>Број одељења - предлог школе</t>
  </si>
  <si>
    <t>1. разред</t>
  </si>
  <si>
    <t>2. разред</t>
  </si>
  <si>
    <t>3. разред</t>
  </si>
  <si>
    <t>4. разред</t>
  </si>
  <si>
    <t>5. разред</t>
  </si>
  <si>
    <t>6. разред</t>
  </si>
  <si>
    <t>7. разред</t>
  </si>
  <si>
    <t>8. разред</t>
  </si>
  <si>
    <t>Укупно одељења</t>
  </si>
  <si>
    <t>1. р.</t>
  </si>
  <si>
    <t>2. р.</t>
  </si>
  <si>
    <t>3. р.</t>
  </si>
  <si>
    <t>4. р.</t>
  </si>
  <si>
    <t>Број одељења предлог школе</t>
  </si>
  <si>
    <t>Укупно ученика Грађанско васпитање</t>
  </si>
  <si>
    <t>Предлог школе
број група ГВ</t>
  </si>
  <si>
    <t>Укупно ученика Верска настава</t>
  </si>
  <si>
    <t>Предлог школе
број група ВН</t>
  </si>
  <si>
    <t>Комбинација од 2  разреда</t>
  </si>
  <si>
    <t>Комбинација од 3  разреда</t>
  </si>
  <si>
    <t>Комбинација од 4  разреда</t>
  </si>
  <si>
    <t>Комбинација од 2. разреда</t>
  </si>
  <si>
    <t>Комбинација од 3. разреда</t>
  </si>
  <si>
    <t>Комбинација од 4. разреда</t>
  </si>
  <si>
    <t>Одељења за ученике са сметњама у развоју</t>
  </si>
  <si>
    <t>5. р.</t>
  </si>
  <si>
    <t>6. р.</t>
  </si>
  <si>
    <t>7. р.</t>
  </si>
  <si>
    <t>8. р.</t>
  </si>
  <si>
    <t>Укупно ученика Други страни језик 1</t>
  </si>
  <si>
    <t>Број група: Предлог школе Други СЈ. 1</t>
  </si>
  <si>
    <t>Укупно ученика Други страни језик 2</t>
  </si>
  <si>
    <t>Број група: Предлог школе Други СЈ. 2</t>
  </si>
  <si>
    <t>Број група: предлог школе Техника и технологија</t>
  </si>
  <si>
    <t>Број група: предлог школе Информатика и рачунарство</t>
  </si>
  <si>
    <t>Укупно ученика Језик/говор са елементима националне културе</t>
  </si>
  <si>
    <t>Број група: предлог школе Језик/говор са елементима националне културе</t>
  </si>
  <si>
    <t>Комбинација од 2 разреда</t>
  </si>
  <si>
    <t>Комбинација од 3 разреда</t>
  </si>
  <si>
    <t>Комбинација од 4 разреда</t>
  </si>
  <si>
    <t>ФООО</t>
  </si>
  <si>
    <t>Укупно полазника</t>
  </si>
  <si>
    <t>Комбинација од 2 циклуса</t>
  </si>
  <si>
    <t>Комбинација од 3 циклуса</t>
  </si>
  <si>
    <t>Први циклус</t>
  </si>
  <si>
    <t>Други циклус</t>
  </si>
  <si>
    <t>Трећи циклус</t>
  </si>
  <si>
    <t xml:space="preserve">Ценус </t>
  </si>
  <si>
    <t>Припремни предшколски програм</t>
  </si>
  <si>
    <t>Укупно деце</t>
  </si>
  <si>
    <t>Укупно за формирање групе</t>
  </si>
  <si>
    <t>Група</t>
  </si>
  <si>
    <t>Продужени боравак</t>
  </si>
  <si>
    <t>1. разред (хомогена)</t>
  </si>
  <si>
    <t>2. разред (хомогена)</t>
  </si>
  <si>
    <t>1. и 2. разред (хетерогена)</t>
  </si>
  <si>
    <t>српски</t>
  </si>
  <si>
    <t>Број група по Закону</t>
  </si>
  <si>
    <t>Број група по Закону Верска настава</t>
  </si>
  <si>
    <t>Број група по Закону Други страни језик 1</t>
  </si>
  <si>
    <t>Број група - Предлог школе Други СЈ. 1</t>
  </si>
  <si>
    <t>Број група по Закону Други страни језик 2</t>
  </si>
  <si>
    <t>ИО1</t>
  </si>
  <si>
    <t>ИО2</t>
  </si>
  <si>
    <t>ИО3</t>
  </si>
  <si>
    <t>ИО4</t>
  </si>
  <si>
    <t>ИО5</t>
  </si>
  <si>
    <t>ИО6</t>
  </si>
  <si>
    <t>ИО7</t>
  </si>
  <si>
    <t>ИО8</t>
  </si>
  <si>
    <t>ИО9</t>
  </si>
  <si>
    <t>ИО10</t>
  </si>
  <si>
    <t>ИО11</t>
  </si>
  <si>
    <t>ИО12</t>
  </si>
  <si>
    <t>ИО13</t>
  </si>
  <si>
    <t>ИО14</t>
  </si>
  <si>
    <t>ИО15</t>
  </si>
  <si>
    <t>ИО16</t>
  </si>
  <si>
    <t>ИО17</t>
  </si>
  <si>
    <t>ИО18</t>
  </si>
  <si>
    <t>ИО19</t>
  </si>
  <si>
    <t>ИО20</t>
  </si>
  <si>
    <t>ИО21</t>
  </si>
  <si>
    <t>ИО22</t>
  </si>
  <si>
    <t>ИО23</t>
  </si>
  <si>
    <t>ИО24</t>
  </si>
  <si>
    <t>ИО25</t>
  </si>
  <si>
    <t xml:space="preserve">Назив школе: </t>
  </si>
  <si>
    <t>Општина:</t>
  </si>
  <si>
    <t>_________________________</t>
  </si>
  <si>
    <t>Место:</t>
  </si>
  <si>
    <t>Директор школе</t>
  </si>
  <si>
    <t>ЈББК:</t>
  </si>
  <si>
    <t>00451</t>
  </si>
  <si>
    <t>Основни коеф.</t>
  </si>
  <si>
    <t>додатних
коеф.</t>
  </si>
  <si>
    <t>Укупно коеф. за старешинство</t>
  </si>
  <si>
    <t>Укупно година радног стажа</t>
  </si>
  <si>
    <t>Укупан бр. извршилаца</t>
  </si>
  <si>
    <t>Укупан бр. обрач. радника без минулог рада</t>
  </si>
  <si>
    <t>Укупан бр. коеф. по основу минулог рада</t>
  </si>
  <si>
    <t>Укупан бр. обрач. радника</t>
  </si>
  <si>
    <t>УКУПНО ЗА ШКОЛУ</t>
  </si>
  <si>
    <t>Ред
бр</t>
  </si>
  <si>
    <t xml:space="preserve">Име и презиме запосленог </t>
  </si>
  <si>
    <t>Степен
стручне
спреме</t>
  </si>
  <si>
    <t>Радно место</t>
  </si>
  <si>
    <t>Основи коеф. Запосленог</t>
  </si>
  <si>
    <t>Укупан додатни коеф.</t>
  </si>
  <si>
    <t>Коеф. за стареши-нство</t>
  </si>
  <si>
    <t>Год. стажа запосленог (на дан 31.08.2022.)</t>
  </si>
  <si>
    <t>Обим ангажовања запосленог (у процентима)</t>
  </si>
  <si>
    <t>Број обрачунских радника без минулог рада</t>
  </si>
  <si>
    <t>Додатни коеф. по основу минулог рада</t>
  </si>
  <si>
    <t>Укупан коеф. Запосле-ног</t>
  </si>
  <si>
    <t>Додатни коефицијент за руковођење</t>
  </si>
  <si>
    <t>Додатни коефицијент за рад у комбинованом одељењу</t>
  </si>
  <si>
    <t>Додатни коефицијент за рад ушколи за ученике са сметњама у развоју/наставнику у одељењу за ученике са сметњама у развоју</t>
  </si>
  <si>
    <t>Додатни коефицијент наставнику у забаченом планинском селу</t>
  </si>
  <si>
    <t>Додатни коефицијент по основу звања</t>
  </si>
  <si>
    <t>Додатни коефицијент председник синдиката</t>
  </si>
  <si>
    <t>Ђуро Косић</t>
  </si>
  <si>
    <t>Директор</t>
  </si>
  <si>
    <t>Комбиновано одељење од 2 разреда</t>
  </si>
  <si>
    <t>Запослени у школи за ученике са сметњама у развоју</t>
  </si>
  <si>
    <t xml:space="preserve"> Наставнику у забаченом планинском селу</t>
  </si>
  <si>
    <t>Једногодишња специјализација</t>
  </si>
  <si>
    <t>Наставник</t>
  </si>
  <si>
    <t>Виолета Ђорђевски</t>
  </si>
  <si>
    <t>Помоћник директора</t>
  </si>
  <si>
    <t>Комбиновано одељење од 3 разреда</t>
  </si>
  <si>
    <t>Наставнику у одељењу у коме се сви ученици образуију по ИОП2</t>
  </si>
  <si>
    <t>Двогодишња специјализација</t>
  </si>
  <si>
    <t>Васпитач</t>
  </si>
  <si>
    <t>Зорица Ћирковић</t>
  </si>
  <si>
    <t>Секретар</t>
  </si>
  <si>
    <t>Организатор практичне наставе</t>
  </si>
  <si>
    <t>Комбиновано одељење од 4 разреда</t>
  </si>
  <si>
    <t>Магистратура</t>
  </si>
  <si>
    <t>Зорица Ашанин</t>
  </si>
  <si>
    <t>Шеф рачуноводства</t>
  </si>
  <si>
    <t>Докторат</t>
  </si>
  <si>
    <t>Љиљана Младеновић</t>
  </si>
  <si>
    <t>Стручни сарадник</t>
  </si>
  <si>
    <t>Данијела Васиљевић</t>
  </si>
  <si>
    <t>Библиотекар</t>
  </si>
  <si>
    <t>Душанка Гачић Брадић</t>
  </si>
  <si>
    <t>Виолета Милићевић</t>
  </si>
  <si>
    <t>Референт</t>
  </si>
  <si>
    <t>Сузана Илић</t>
  </si>
  <si>
    <t>Соња Анђелковић</t>
  </si>
  <si>
    <t>Помоћни наставник</t>
  </si>
  <si>
    <t>Педагошки/андрагошки асистент</t>
  </si>
  <si>
    <t>Сарадник за израду дидактичких средстава</t>
  </si>
  <si>
    <t>Штимер музичких инструмената</t>
  </si>
  <si>
    <t>Техничар инвестиционог одржавања</t>
  </si>
  <si>
    <t>Техничар за одржавање ИТ</t>
  </si>
  <si>
    <t>Домар/мајстор одржавања</t>
  </si>
  <si>
    <t>Тамара Илић</t>
  </si>
  <si>
    <t>Кувар</t>
  </si>
  <si>
    <t>Серврирка</t>
  </si>
  <si>
    <t>Чистачица</t>
  </si>
  <si>
    <t>Драгана Меденица</t>
  </si>
  <si>
    <t>Ненад Јовановић</t>
  </si>
  <si>
    <t>Христијана Гоцић</t>
  </si>
  <si>
    <t>Славица Алимпић</t>
  </si>
  <si>
    <t>Зорица Огњановић</t>
  </si>
  <si>
    <t>Јелена Грујић</t>
  </si>
  <si>
    <t>Верољубка Грбовић</t>
  </si>
  <si>
    <t>Јелена Ивковић</t>
  </si>
  <si>
    <t>Драган Мандушић</t>
  </si>
  <si>
    <t xml:space="preserve">Зорица Златић </t>
  </si>
  <si>
    <t>Вера Исаковић Јеремић</t>
  </si>
  <si>
    <t>Данка Радовић</t>
  </si>
  <si>
    <t>Ђачић Наташа</t>
  </si>
  <si>
    <t>Вукица Здравковић</t>
  </si>
  <si>
    <t>Данијела Пантић</t>
  </si>
  <si>
    <t>Зорица Теофиловић</t>
  </si>
  <si>
    <t>Тамара Петровић</t>
  </si>
  <si>
    <t>Душана Божић</t>
  </si>
  <si>
    <t>Лела Минић</t>
  </si>
  <si>
    <t>Маја Лукић</t>
  </si>
  <si>
    <t>Владимир Станковић</t>
  </si>
  <si>
    <t>Ана Родић</t>
  </si>
  <si>
    <t>Василије Савић</t>
  </si>
  <si>
    <t>Миодраг Пантовић</t>
  </si>
  <si>
    <t>Марија Велицки Гошњак</t>
  </si>
  <si>
    <t>Владислав Карољи</t>
  </si>
  <si>
    <t>Радован Миливојевић</t>
  </si>
  <si>
    <t>Војин Спасић</t>
  </si>
  <si>
    <t>Бранко Миловановић</t>
  </si>
  <si>
    <t>Милутин Милић</t>
  </si>
  <si>
    <t>Евица Станковић</t>
  </si>
  <si>
    <t>Биљана Фемић Миловановић</t>
  </si>
  <si>
    <t>Ђорђић Зорица</t>
  </si>
  <si>
    <t>Љуба Илић</t>
  </si>
  <si>
    <t>Анђелка Јанковић</t>
  </si>
  <si>
    <t>Љиљана Јовановић</t>
  </si>
  <si>
    <t>Драгана Јовановић</t>
  </si>
  <si>
    <t>Светлана Милошевић</t>
  </si>
  <si>
    <t>Далиборка Настић</t>
  </si>
  <si>
    <t>Татјана Павловић Илић</t>
  </si>
  <si>
    <t>Тања Стојановић</t>
  </si>
  <si>
    <t>Зорица Шипка</t>
  </si>
  <si>
    <t>Дејана Добрић</t>
  </si>
  <si>
    <t>Биљана Петровић</t>
  </si>
  <si>
    <t>Сања Величковић</t>
  </si>
  <si>
    <t>Ениса Миковић</t>
  </si>
  <si>
    <t>Jасмина Трифуновић</t>
  </si>
  <si>
    <t>Total</t>
  </si>
  <si>
    <t>Назив школе:</t>
  </si>
  <si>
    <t>Упупно преконормни рад за школу</t>
  </si>
  <si>
    <t>Основи коеф. запосленог</t>
  </si>
  <si>
    <t>Коеф. за старешинство</t>
  </si>
  <si>
    <t>Обим преконормног ангажовања запосленог (у процентима)</t>
  </si>
  <si>
    <t>Назив предмета</t>
  </si>
  <si>
    <r>
      <t>8</t>
    </r>
    <r>
      <rPr>
        <sz val="8"/>
        <rFont val="Gill Sans MT"/>
        <family val="2"/>
        <scheme val="major"/>
      </rPr>
      <t>5</t>
    </r>
  </si>
  <si>
    <r>
      <t>6</t>
    </r>
    <r>
      <rPr>
        <sz val="8"/>
        <rFont val="Gill Sans MT"/>
        <family val="2"/>
        <scheme val="major"/>
      </rPr>
      <t>4</t>
    </r>
  </si>
  <si>
    <r>
      <t>6</t>
    </r>
    <r>
      <rPr>
        <sz val="8"/>
        <rFont val="Gill Sans MT"/>
        <family val="2"/>
        <scheme val="major"/>
      </rPr>
      <t>6</t>
    </r>
  </si>
  <si>
    <t xml:space="preserve">ДИРЕКТОРУ 
ОШ «Љуба ненадовић“
Аце Јоксимовића 25
Београд
Предмет: Молба за плаћено одсуство 
Молим вас, да ми у складу са ПКУ одобрите 3 радна дана плаћеног одуства,  неге ужег члана породице. 
Одсуствао бих користила за следеће радне дане 16.09.2021., 17.09.2021 и 20.09.2021. 
С поштовањем, 
Напомеињем да нисам користила дане полаћеног одсуства по овом основу а у складу са ПКУ у 2021. години. 
У Београду: 15.09.2021. 
Подносилац захтева: 
Букица Здравковић
/Наставник енглеског језика/
__________________________
Сагласан:
ДИРЕКТОР ШКОЛЕ:
Ђуро Косић
__________________________
</t>
  </si>
  <si>
    <t>РАД САВЕТА РОДИТЕЉА ШКОЛСКЕ 2021/2022. ГОДИНЕ</t>
  </si>
  <si>
    <t xml:space="preserve">конститутивна </t>
  </si>
  <si>
    <t xml:space="preserve">1. </t>
  </si>
  <si>
    <t>2.</t>
  </si>
  <si>
    <t>1. Разматрање и усвајање записника са предходне седнице.</t>
  </si>
  <si>
    <t>3.</t>
  </si>
  <si>
    <t>1. Разматрање и усвајање Записника са предходне седнице Савета родитеља;</t>
  </si>
  <si>
    <t>II</t>
  </si>
  <si>
    <t>4.</t>
  </si>
  <si>
    <t>2. Предлог представника и његовог заменика за локални Савет родитеља;</t>
  </si>
  <si>
    <t>3. Разматрање Извештаја о остваривању Развојног плана школе за 2020 – 2025. годину;</t>
  </si>
  <si>
    <t>4. Разматрање Извештаја о раду школе за прво полугодиште школске 2020/2021.године;</t>
  </si>
  <si>
    <t xml:space="preserve">5. Усвајање у предлагању и изборних садржаја и поступку избора уџбеника; </t>
  </si>
  <si>
    <t>6. Разматрање Извештаја о раду директора за прво полугодиште школске 2020/2021. године;</t>
  </si>
  <si>
    <t>7. Разматрање и избор агенције за уџбенике у претплати;</t>
  </si>
  <si>
    <t>8. Текућа питања.</t>
  </si>
  <si>
    <t>5.</t>
  </si>
  <si>
    <t>1. Разматрање и усвајање записника са претходне седнице Савета родитеља;</t>
  </si>
  <si>
    <t>2. Учешће у поступку предлагања изборних садржаја и у поступку избора уџбеника;</t>
  </si>
  <si>
    <t>6.</t>
  </si>
  <si>
    <t>1. Разматрање и усвајање записника са претходнеседнице Савета родитеља.</t>
  </si>
  <si>
    <t xml:space="preserve">2. Разматрање изабраних уџбеника </t>
  </si>
  <si>
    <t>7.</t>
  </si>
  <si>
    <t>2. Реализација наставе у условима пандемије за ученике старијих разреда.</t>
  </si>
  <si>
    <t>8.</t>
  </si>
  <si>
    <t>2. Разматрање извештаја о успеху и дисциплини ученика на крају трећег класификационог периода.</t>
  </si>
  <si>
    <t>9.</t>
  </si>
  <si>
    <t>1. Разматрање и усвајање записника са предходне седнице Савета родитеља.</t>
  </si>
  <si>
    <t xml:space="preserve">2. Анализа успеха и дисциплине за школску 2021/2022.год. </t>
  </si>
  <si>
    <t xml:space="preserve">3. Разматрање и усвајање одлуке Савета родитеља о продуженом боравку </t>
  </si>
  <si>
    <t>4. Прослава матурске вечери 8.разреда.</t>
  </si>
  <si>
    <t xml:space="preserve">5. Разматрање школског обезбеђења. </t>
  </si>
  <si>
    <t>6. Упознавање са извештајем о упису будућих ученика првог разреда.</t>
  </si>
  <si>
    <t>7. Разматрање наставе у природи за ученике млађих разреда.</t>
  </si>
  <si>
    <t>8. Завршни испит за ученике 8. разреда.</t>
  </si>
  <si>
    <t>9. Формирање шестог одељења ученика 5.разреда.</t>
  </si>
  <si>
    <t>10. Извештај о раду школе.</t>
  </si>
  <si>
    <t>11. Текућа питања.</t>
  </si>
  <si>
    <t>10.</t>
  </si>
  <si>
    <t>1. Усвајање записника са претходне седнице</t>
  </si>
  <si>
    <t>2. Предлози за допуну дневног реда</t>
  </si>
  <si>
    <t>3. Усвајање дневног реда седнице</t>
  </si>
  <si>
    <t>4. Извештај о реализација ГПРШ-а и школских програма</t>
  </si>
  <si>
    <t>5. Усвајање школског календара за школску 2022/23. годину</t>
  </si>
  <si>
    <t>6. Усвајање извештаја о обављеном завршном испиту и упису у средње школе</t>
  </si>
  <si>
    <t xml:space="preserve">7. Припреме за дневни боравак ученика првог и другог разреда  </t>
  </si>
  <si>
    <t xml:space="preserve">8. Припремљеност школе за почетак школске године, утврђивање распореда смена, звоњења, дежурства наставника и осталих задужења </t>
  </si>
  <si>
    <t>9. Информација о прегледу педагошке документације</t>
  </si>
  <si>
    <t>10. Анализа рада Савета родитеља за протеклу школску годину</t>
  </si>
  <si>
    <t>11. Текућа питања</t>
  </si>
  <si>
    <t>Месец</t>
  </si>
  <si>
    <t>Полугодиште</t>
  </si>
  <si>
    <t>Р.бр. Седнице</t>
  </si>
  <si>
    <t>Дневни ред</t>
  </si>
  <si>
    <t xml:space="preserve">I </t>
  </si>
  <si>
    <t>IX</t>
  </si>
  <si>
    <r>
      <t>3.</t>
    </r>
    <r>
      <rPr>
        <sz val="11"/>
        <color theme="1"/>
        <rFont val="Times New Roman"/>
        <family val="1"/>
      </rPr>
      <t>      Текућа питања.</t>
    </r>
  </si>
  <si>
    <r>
      <t>3.</t>
    </r>
    <r>
      <rPr>
        <sz val="11"/>
        <color theme="1"/>
        <rFont val="Times New Roman"/>
        <family val="1"/>
      </rPr>
      <t> Текућа питања.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</si>
  <si>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Упознавање представника у Савету родитеља са пословником о раду Савета родитеља;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</si>
  <si>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Конституисање новог сазива Савета родитеља;</t>
    </r>
  </si>
  <si>
    <r>
      <t>3.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Избор председника Савета родитеља за школску 2021/2022 годину;</t>
    </r>
  </si>
  <si>
    <r>
      <t>4.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Избор заменика председника Савета родитеља за школску 2021/2022 годину;</t>
    </r>
  </si>
  <si>
    <r>
      <t>5.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Избор записничара Савета родитеља за школску 2021/2022 годину;</t>
    </r>
  </si>
  <si>
    <r>
      <t>6.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Текућа питања.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</si>
  <si>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Усвајање записника са претходне седнице;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</si>
  <si>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Именовање по једног родитеља у Тимове школе;</t>
    </r>
  </si>
  <si>
    <r>
      <t>3.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Разматрање Извештаја о раду школе за шк. 2020/2021. годину;</t>
    </r>
  </si>
  <si>
    <r>
      <t>4.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Разматрање Извештаја о раду директора школе за шк. 2020/2021. годину;</t>
    </r>
  </si>
  <si>
    <r>
      <t>5.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Разматрање Годишњег плана рада школе за школску 2021/2022. годину;</t>
    </r>
  </si>
  <si>
    <r>
      <t>6.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Разматрање извештаја о екскурзијама и настави у природи за претходну школску годину;</t>
    </r>
  </si>
  <si>
    <r>
      <t>7.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Информација о излетима, екскурзијама и настави у природи и утврђивање износа дневница наставника за школску 2021/2022. годину</t>
    </r>
  </si>
  <si>
    <r>
      <t>8.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 xml:space="preserve">Информација о обезбеђењу ученика и утврђивање цене обезбеђења, </t>
    </r>
  </si>
  <si>
    <r>
      <t>9.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Информација о исхрани ученика у продуженом боравку:ручак 250,00 дин., доручак 75,00 дин.</t>
    </r>
  </si>
  <si>
    <r>
      <t>10.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mbria"/>
        <family val="1"/>
      </rPr>
      <t>Давање сагласности родитеља на просторне услове за продужени боравак за ученике 3. и 4. разреда;</t>
    </r>
  </si>
  <si>
    <r>
      <t>11.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mbria"/>
        <family val="1"/>
      </rPr>
      <t>Доношење одлуке о формирању једне групе за продужени боравак за ученике 3. и 4. разреда</t>
    </r>
  </si>
  <si>
    <r>
      <t>12.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mbria"/>
        <family val="1"/>
      </rPr>
      <t>Избор осигуравајуће куће за осигурање ученика; избор висине премије 360,00 динара</t>
    </r>
  </si>
  <si>
    <r>
      <t>13.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mbria"/>
        <family val="1"/>
      </rPr>
      <t xml:space="preserve">Текућа питања. </t>
    </r>
  </si>
  <si>
    <r>
      <t>2.</t>
    </r>
    <r>
      <rPr>
        <sz val="11"/>
        <color theme="1"/>
        <rFont val="Times New Roman"/>
        <family val="1"/>
      </rPr>
      <t>      Успех и владање ученика на крају првог квалификационог периода (педагог).</t>
    </r>
  </si>
  <si>
    <r>
      <t>3.</t>
    </r>
    <r>
      <rPr>
        <sz val="11"/>
        <color theme="1"/>
        <rFont val="Times New Roman"/>
        <family val="1"/>
      </rPr>
      <t>      Извештај о здравственом стању ученика (директор).</t>
    </r>
  </si>
  <si>
    <r>
      <t>4.</t>
    </r>
    <r>
      <rPr>
        <sz val="11"/>
        <color theme="1"/>
        <rFont val="Times New Roman"/>
        <family val="1"/>
      </rPr>
      <t>      Извештај о раду тимова (председници тимова).</t>
    </r>
  </si>
  <si>
    <r>
      <t>5.</t>
    </r>
    <r>
      <rPr>
        <sz val="11"/>
        <color theme="1"/>
        <rFont val="Times New Roman"/>
        <family val="1"/>
      </rPr>
      <t>      Организација прославе школске славе Светог Саве (директор).</t>
    </r>
  </si>
  <si>
    <r>
      <t>6.</t>
    </r>
    <r>
      <rPr>
        <sz val="11"/>
        <color theme="1"/>
        <rFont val="Times New Roman"/>
        <family val="1"/>
      </rPr>
      <t>      Текућа питања.</t>
    </r>
  </si>
  <si>
    <r>
      <t>2.</t>
    </r>
    <r>
      <rPr>
        <sz val="11"/>
        <color theme="1"/>
        <rFont val="Times New Roman"/>
        <family val="1"/>
      </rPr>
      <t>      Разматрање извештаја о дисциплини и успеху ученика на крају првог полугодишта школске 2021/2022.године;</t>
    </r>
  </si>
  <si>
    <r>
      <t>3.</t>
    </r>
    <r>
      <rPr>
        <sz val="11"/>
        <color theme="1"/>
        <rFont val="Times New Roman"/>
        <family val="1"/>
      </rPr>
      <t xml:space="preserve">      Услови рада у школи и како их побољшати; </t>
    </r>
  </si>
  <si>
    <r>
      <t>4.</t>
    </r>
    <r>
      <rPr>
        <sz val="11"/>
        <color theme="1"/>
        <rFont val="Times New Roman"/>
        <family val="1"/>
      </rPr>
      <t>      Избор представника за Општински савет родитеља;</t>
    </r>
  </si>
  <si>
    <r>
      <t>5.</t>
    </r>
    <r>
      <rPr>
        <sz val="11"/>
        <color theme="1"/>
        <rFont val="Times New Roman"/>
        <family val="1"/>
      </rPr>
      <t>      Текућа питања.</t>
    </r>
  </si>
  <si>
    <t>Редни број</t>
  </si>
  <si>
    <t>A. Непосредни рад са ученицима</t>
  </si>
  <si>
    <t>А</t>
  </si>
  <si>
    <t>Б</t>
  </si>
  <si>
    <t>А+Б</t>
  </si>
  <si>
    <t>В. Остала задужења</t>
  </si>
  <si>
    <t xml:space="preserve"> В  </t>
  </si>
  <si>
    <t>Г</t>
  </si>
  <si>
    <t>УКУПНО А+Б+В+Г</t>
  </si>
  <si>
    <t>Име и презиме</t>
  </si>
  <si>
    <t>Звање и предмет</t>
  </si>
  <si>
    <t>Одељења у којима предаје</t>
  </si>
  <si>
    <t xml:space="preserve">Редовна настава  </t>
  </si>
  <si>
    <t>Исправак писаних задатака</t>
  </si>
  <si>
    <t>Офа</t>
  </si>
  <si>
    <t>Обавезна изборна настава</t>
  </si>
  <si>
    <t>Дигитални свет</t>
  </si>
  <si>
    <t>Изборна настава</t>
  </si>
  <si>
    <t>Пројектна настава</t>
  </si>
  <si>
    <t xml:space="preserve">Допунска настава </t>
  </si>
  <si>
    <t xml:space="preserve">Додатна настава </t>
  </si>
  <si>
    <t>Час одељењског старешине</t>
  </si>
  <si>
    <t>Секције</t>
  </si>
  <si>
    <t>Слободне наставне активности</t>
  </si>
  <si>
    <t>Слободне активности(друшт,техн.хуманит...)</t>
  </si>
  <si>
    <t>Корективно-педагошки рад</t>
  </si>
  <si>
    <t>Екскурзије</t>
  </si>
  <si>
    <t xml:space="preserve">Укупно задужење </t>
  </si>
  <si>
    <t>Припрема за непосредан рад</t>
  </si>
  <si>
    <t>Укупно задужење</t>
  </si>
  <si>
    <t>Педагошка документација</t>
  </si>
  <si>
    <t>Рад у стручним органима</t>
  </si>
  <si>
    <t>Руковођење у стручним органима</t>
  </si>
  <si>
    <t>Стручна замена</t>
  </si>
  <si>
    <t>Дежурство у школи</t>
  </si>
  <si>
    <t>Сарадња са родитељима</t>
  </si>
  <si>
    <t>Менторски рад</t>
  </si>
  <si>
    <t>Стручно усавршавање</t>
  </si>
  <si>
    <t>Остали послови</t>
  </si>
  <si>
    <t>Укупно задужење у 40-тој часовној рад.недељи, А+Б+В</t>
  </si>
  <si>
    <t>Остали послови на годишњем нивоу -разлика 1760-(А+Б+В)</t>
  </si>
  <si>
    <t>Напомена</t>
  </si>
  <si>
    <t>БИЉАНА ПЕРАЈКОВИЋ</t>
  </si>
  <si>
    <t>Професор разр.наставе</t>
  </si>
  <si>
    <t>1/1</t>
  </si>
  <si>
    <t>СА новинарска</t>
  </si>
  <si>
    <t>ЈАСМИНА ТРИФУНОВИЋ</t>
  </si>
  <si>
    <t>1/2</t>
  </si>
  <si>
    <t>СА ликовна</t>
  </si>
  <si>
    <t>СВЕТЛАНА ЈОКСИМОВИЋ</t>
  </si>
  <si>
    <t>1/3</t>
  </si>
  <si>
    <t>ЗОРАН ГАМБИРОЖА</t>
  </si>
  <si>
    <t>4.8</t>
  </si>
  <si>
    <t>СА штафетне игре</t>
  </si>
  <si>
    <t>МИРЈАНА ИВКОВИЋ ВУКИЋ</t>
  </si>
  <si>
    <t>Наставник разред.наст.</t>
  </si>
  <si>
    <t>1/5</t>
  </si>
  <si>
    <t>СА ликовна,Коорд.стр.актива за 1.разред</t>
  </si>
  <si>
    <t>БИЉАНА ЈЕВТИЋ</t>
  </si>
  <si>
    <t>Професор разред.наставе</t>
  </si>
  <si>
    <t>1/6</t>
  </si>
  <si>
    <t>СА рецитаторска</t>
  </si>
  <si>
    <t>БИЉАНА МИЛИЋ</t>
  </si>
  <si>
    <t>Професор разред.наст.</t>
  </si>
  <si>
    <t>2/1</t>
  </si>
  <si>
    <t>СА новинарска, Коорд.стручног актива 2. разреда</t>
  </si>
  <si>
    <t>ДРАГАНА МЕДЕНИЦА</t>
  </si>
  <si>
    <t>2/2</t>
  </si>
  <si>
    <t>СА уметничка</t>
  </si>
  <si>
    <t>ДРАГАНА ЈАНИЋИЈЕВИЋ</t>
  </si>
  <si>
    <t>2/3</t>
  </si>
  <si>
    <t>СА хор , Руководилац Тима за шк.развојно планир.</t>
  </si>
  <si>
    <t>ДАНИЈЕЛА РАДОСАВЉЕВИЋ</t>
  </si>
  <si>
    <t>2/4</t>
  </si>
  <si>
    <t>ЈЕЛЕНА МАТОВИЋ</t>
  </si>
  <si>
    <t>2/5</t>
  </si>
  <si>
    <t>ЈЕЛЕНА СИМИЋ</t>
  </si>
  <si>
    <t>2/6</t>
  </si>
  <si>
    <t>СА рецитаторска,Коорд.Савета родитеља</t>
  </si>
  <si>
    <t>СОЊА АНЂЕЛКОВИЋ РАДОСАВЉЕВИЋ</t>
  </si>
  <si>
    <t>3/1</t>
  </si>
  <si>
    <t>СА уметничка, Руководилац СВ учитеља</t>
  </si>
  <si>
    <t>МАРИНА ВУЧЕТИЋ</t>
  </si>
  <si>
    <t>3/2</t>
  </si>
  <si>
    <t>СА -драмска</t>
  </si>
  <si>
    <t>ДРАГА СПАСЕНОВИЋ</t>
  </si>
  <si>
    <t>3/3</t>
  </si>
  <si>
    <t>СА - математичка</t>
  </si>
  <si>
    <t>БРАНКА МИТИЋ</t>
  </si>
  <si>
    <t>3/4</t>
  </si>
  <si>
    <t>ЗОРИЦА ЖАРКОВИЋ</t>
  </si>
  <si>
    <t>3/5</t>
  </si>
  <si>
    <t>СА- спортска, Координатор стручног актива 3.разреда</t>
  </si>
  <si>
    <t>``</t>
  </si>
  <si>
    <t>ГОРДАНА СТАМАТОВЋ</t>
  </si>
  <si>
    <t>4/1</t>
  </si>
  <si>
    <t>100</t>
  </si>
  <si>
    <t>СА - уметничка</t>
  </si>
  <si>
    <t>МИРЈАНА КРСТИЋ</t>
  </si>
  <si>
    <t>4/2</t>
  </si>
  <si>
    <t>СА- спортска</t>
  </si>
  <si>
    <t>СНЕЖАНА ЂОРЂЕВИЋ</t>
  </si>
  <si>
    <t>Професор разред.настав.</t>
  </si>
  <si>
    <t>4/3</t>
  </si>
  <si>
    <t>СА- драмска</t>
  </si>
  <si>
    <t>МИЛАН ВУЛОВИЋ</t>
  </si>
  <si>
    <t>4/4</t>
  </si>
  <si>
    <t>МАРИЈА ПЕШИЋ</t>
  </si>
  <si>
    <t>4/5</t>
  </si>
  <si>
    <t>СА ликовна,Коор.стручног актива 4.разреда  Коорд.електр.дневника</t>
  </si>
  <si>
    <t>ВОЈИН СПАСИЋ</t>
  </si>
  <si>
    <t>Професор енглеског јез.</t>
  </si>
  <si>
    <t>1/6; 2/3</t>
  </si>
  <si>
    <t>ТАМАРА ПЕТРОВИЋ</t>
  </si>
  <si>
    <t>5/3,4 ; 7/4</t>
  </si>
  <si>
    <t>ЗОРИЦА ТЕОФИЛОВИЋ</t>
  </si>
  <si>
    <t>Професор енглеског језика</t>
  </si>
  <si>
    <t>1/1-5;3/1-5</t>
  </si>
  <si>
    <t>СА драмско-муз.секција</t>
  </si>
  <si>
    <t>ДАНИЈЕЛА ПАНТИЋ</t>
  </si>
  <si>
    <t>2/1,2,4,5,6;4/1-5</t>
  </si>
  <si>
    <t>СА културне активности , Руководилац СВ страних језика</t>
  </si>
  <si>
    <t>32</t>
  </si>
  <si>
    <t>ГОРДАНА ОПАЛИЋ</t>
  </si>
  <si>
    <t>Професор српског јез.</t>
  </si>
  <si>
    <t>5/2,5 ; 8/1,3</t>
  </si>
  <si>
    <t>СА лингвистчка,Коорд.ОВ 5.раз</t>
  </si>
  <si>
    <t>33</t>
  </si>
  <si>
    <t>ЗОРИЦА ОГЊАНОВИЋ</t>
  </si>
  <si>
    <t>Наставник српског језика</t>
  </si>
  <si>
    <t>6/2,4,5;7/4;8/4</t>
  </si>
  <si>
    <t>СА рецитаторска, Коорд.сарадње са Пријатељима деце 5-8,Руков. СВ српког ј.</t>
  </si>
  <si>
    <t>34</t>
  </si>
  <si>
    <t>СЛАВИЦА АЛИМПИЋ</t>
  </si>
  <si>
    <t>Професор српског језика</t>
  </si>
  <si>
    <t>5/2,3,6/5</t>
  </si>
  <si>
    <t>78</t>
  </si>
  <si>
    <t>35</t>
  </si>
  <si>
    <t>ИВАНА ЈОВИЧИЋ</t>
  </si>
  <si>
    <t>6/1,6; 7/1,2,3</t>
  </si>
  <si>
    <t>СА - литерарна, записничар НВ</t>
  </si>
  <si>
    <t>36</t>
  </si>
  <si>
    <t>МАРИЈА САРИЋ ЂОРЂЕВИЋ</t>
  </si>
  <si>
    <t>5/4;8/5</t>
  </si>
  <si>
    <t>50</t>
  </si>
  <si>
    <t>Рук. Тима за самовр. рада школе,  СА- драмска</t>
  </si>
  <si>
    <t>37</t>
  </si>
  <si>
    <t>МАЈА ИЛИЋ</t>
  </si>
  <si>
    <t>5/1;8/2</t>
  </si>
  <si>
    <t>Руководилац Тима за школски програм</t>
  </si>
  <si>
    <t>38</t>
  </si>
  <si>
    <t>МАРИНА НОВАКОВИЋ</t>
  </si>
  <si>
    <t>Професор руског језика</t>
  </si>
  <si>
    <t>5/3;6/1,3,5,6;8/1,3,4,5</t>
  </si>
  <si>
    <t>СА - сарад.са Руском школом и  Р.домом,Коорд.ОВ 8.разреда</t>
  </si>
  <si>
    <t>39</t>
  </si>
  <si>
    <t>ДАНКА РАДОВИЋ</t>
  </si>
  <si>
    <t>5/2;7/3;8/2</t>
  </si>
  <si>
    <t>СА- сарадња са Руским домом</t>
  </si>
  <si>
    <t>40</t>
  </si>
  <si>
    <t>АЛЕКСАНДРА МИШИЋ</t>
  </si>
  <si>
    <t>5/1,4,5;6/2,4;7/1,2,4,5</t>
  </si>
  <si>
    <t>СА - сарад.са Руском школом и  Руским домом, Записничар ПК</t>
  </si>
  <si>
    <t>41</t>
  </si>
  <si>
    <t>НАТАША ЂАЧИЋ</t>
  </si>
  <si>
    <t>5/1,2; 6/1-5; 8/1</t>
  </si>
  <si>
    <t>руководилац Тима за заштиту деце од диск.понаш, злост. и зан.,</t>
  </si>
  <si>
    <t>42</t>
  </si>
  <si>
    <t>ВУКИЦА ЗДРАВКОВИЋ</t>
  </si>
  <si>
    <t>5/5; 7/1,2,3,5;8/2,3,4,5</t>
  </si>
  <si>
    <t>СА - културне активности</t>
  </si>
  <si>
    <t>43</t>
  </si>
  <si>
    <t>ЈЕЛЕНА ИВКОВИЋ</t>
  </si>
  <si>
    <t>Професор математике</t>
  </si>
  <si>
    <t>21 гр.инф.</t>
  </si>
  <si>
    <t>СА- математичка</t>
  </si>
  <si>
    <t>44</t>
  </si>
  <si>
    <t>МАЈА ЛУКИЋ</t>
  </si>
  <si>
    <t>Професор инфорематике</t>
  </si>
  <si>
    <t>14 гр.инф.</t>
  </si>
  <si>
    <t>101</t>
  </si>
  <si>
    <t>45</t>
  </si>
  <si>
    <t>ВИОЛЕТА ЂОРЂЕВСКИ</t>
  </si>
  <si>
    <t>6/4,5,6</t>
  </si>
  <si>
    <t>помоћник директора 50%,Коорд. Тима за унапређ. квалитета рада школе</t>
  </si>
  <si>
    <t>46</t>
  </si>
  <si>
    <t>ГОРДАНА МИЛИЋЕВИЋ</t>
  </si>
  <si>
    <t>Наставник математике</t>
  </si>
  <si>
    <t>5/3,4; 8/1,3,4</t>
  </si>
  <si>
    <t>47</t>
  </si>
  <si>
    <t>ЈЕЛЕНА ГРУЈИЋ</t>
  </si>
  <si>
    <t>5/2,5;7/4;8/2,5</t>
  </si>
  <si>
    <t>Руководилац стручног већа математ.и инф.</t>
  </si>
  <si>
    <t>48</t>
  </si>
  <si>
    <t>МАРИЈА РАДОВАНОВИЋ</t>
  </si>
  <si>
    <t>6/1,2,3;7/1,5</t>
  </si>
  <si>
    <t>49</t>
  </si>
  <si>
    <t>ВЕРОЉУБКА ГРБОВИЋ</t>
  </si>
  <si>
    <r>
      <t>5/1;7/2,3+7</t>
    </r>
    <r>
      <rPr>
        <b/>
        <sz val="9"/>
        <rFont val="Times New Roman"/>
        <family val="1"/>
      </rPr>
      <t xml:space="preserve"> гр.инф.</t>
    </r>
  </si>
  <si>
    <t>СА информатичка</t>
  </si>
  <si>
    <t>РАТКО КЕЊИЋ</t>
  </si>
  <si>
    <t>Професор физике</t>
  </si>
  <si>
    <t>6/1,2,3;7/1-5;8/1,4</t>
  </si>
  <si>
    <t>51</t>
  </si>
  <si>
    <t>ДРАГАН МАНДУШИЋ</t>
  </si>
  <si>
    <t>6/4,5,6 ; 8/2,3,5</t>
  </si>
  <si>
    <t>Руководилац Тима за међупредметне компетенције</t>
  </si>
  <si>
    <t>52</t>
  </si>
  <si>
    <t>ВЕСНА ВАСОВИЋ</t>
  </si>
  <si>
    <t>Професор хемије</t>
  </si>
  <si>
    <t>7/1-5; 8/1-5</t>
  </si>
  <si>
    <t>Б.</t>
  </si>
  <si>
    <t>Укупно задужење А</t>
  </si>
  <si>
    <t xml:space="preserve">Укупно задужење В  </t>
  </si>
  <si>
    <t xml:space="preserve">53 </t>
  </si>
  <si>
    <t>НАДЕЖДА МИЛЕНКОВИЋ</t>
  </si>
  <si>
    <t>Професор биологије</t>
  </si>
  <si>
    <t>6/1-6; 5/3,4,5; 7/1,2</t>
  </si>
  <si>
    <t>Црвени крст-Руководилац, СА еколошка</t>
  </si>
  <si>
    <t>54</t>
  </si>
  <si>
    <t>ЗОРИЦА ЗЛАТИЋ</t>
  </si>
  <si>
    <t>7/3,4,5; 8/1-5; 7/3,4,5</t>
  </si>
  <si>
    <t>Руководилац СВ природних наука</t>
  </si>
  <si>
    <t>55</t>
  </si>
  <si>
    <t>ЈЕЛЕНА ШАПИЋ</t>
  </si>
  <si>
    <t>Професор историје</t>
  </si>
  <si>
    <t>5/2-5; 6/3,5; 8/1,3</t>
  </si>
  <si>
    <t>Руководилац Ученићког парламента;члан ШО</t>
  </si>
  <si>
    <t>56</t>
  </si>
  <si>
    <t>НЕНАД БОЈИЋ</t>
  </si>
  <si>
    <t>5/1; 6/4; 7/5; 8/2,4,5</t>
  </si>
  <si>
    <t>СНА-свакодневни живот у прошлости.</t>
  </si>
  <si>
    <t>57</t>
  </si>
  <si>
    <t>ВЕРА ИСАКОВИЋ ЈЕРЕМИЋ</t>
  </si>
  <si>
    <t>6/1,2,6; 7/2,4,5; 8/5</t>
  </si>
  <si>
    <t>58</t>
  </si>
  <si>
    <t>ДАНИЦА РАНКИЋ</t>
  </si>
  <si>
    <t>Професор географије</t>
  </si>
  <si>
    <t>6/2-5; 7/1-4; 8/2,5</t>
  </si>
  <si>
    <t>СА-географска, Координатор рада ОВ 6. разреда</t>
  </si>
  <si>
    <t>59</t>
  </si>
  <si>
    <t>ДАНКА РАДИЋ</t>
  </si>
  <si>
    <t>5/1-5; 6/1,6; 7/5; 8/1,3,4</t>
  </si>
  <si>
    <t>СНА-чувари природе</t>
  </si>
  <si>
    <t>60</t>
  </si>
  <si>
    <t>МИОДРАГ ПАНТОВИЋ</t>
  </si>
  <si>
    <t>Проф. ликовне културе</t>
  </si>
  <si>
    <t>6/1,2,3,5; 8/1,5</t>
  </si>
  <si>
    <t>СА-ЦСВ</t>
  </si>
  <si>
    <t>61</t>
  </si>
  <si>
    <t>МАРИЈА ТЕРЗИЋ</t>
  </si>
  <si>
    <t>5/3,4,5; 7/1-5; 6/1-6; 8/2,3,4</t>
  </si>
  <si>
    <t>СНА-ЦСВ, Руководилац СВ друштвених наука</t>
  </si>
  <si>
    <t>62</t>
  </si>
  <si>
    <t>АНА РОДИЋ</t>
  </si>
  <si>
    <t>Проф. музичке културе</t>
  </si>
  <si>
    <t>5/2,5; 6/1,2,5</t>
  </si>
  <si>
    <t>СНА- хор и оркестар</t>
  </si>
  <si>
    <t>63</t>
  </si>
  <si>
    <t>ВАСИЛИЈЕ САВИЋ</t>
  </si>
  <si>
    <t>5/1,3,4; 6/3,4,6; 7/1-5; 8/1-5</t>
  </si>
  <si>
    <t>64</t>
  </si>
  <si>
    <t>ЛЕЛА МИНИЋ</t>
  </si>
  <si>
    <t>Проф.техничког образовања</t>
  </si>
  <si>
    <t>5/1,2,3;6/1,2;7/1,2;8/1,2,3</t>
  </si>
  <si>
    <t>СА -авиомоделарство</t>
  </si>
  <si>
    <t>65</t>
  </si>
  <si>
    <t>ГОРДАНА ОПАЧИЋ</t>
  </si>
  <si>
    <t>5/4,5;6/3,4,5;7/3,4,5;8/4,5</t>
  </si>
  <si>
    <t xml:space="preserve"> СА - наше рукотворине, унос и обрада података за Доситеј и ЈИСП</t>
  </si>
  <si>
    <t>66</t>
  </si>
  <si>
    <t>РАДОСЛАВА ЛАЗИЋ</t>
  </si>
  <si>
    <t>5/4,5;6/3,4,5,6;7/3,4,5;8/4,5</t>
  </si>
  <si>
    <t xml:space="preserve">СА - наше рукотворине.,Координатор ел.дневника </t>
  </si>
  <si>
    <t>67</t>
  </si>
  <si>
    <t>ДУШАНКА БОЖИЋ</t>
  </si>
  <si>
    <t>5/,1,2,3;6/1,2,3;7/,1,2;8/1,2</t>
  </si>
  <si>
    <t xml:space="preserve">СА - наше рукотворине,инф.послови за завршни испит     </t>
  </si>
  <si>
    <t>68</t>
  </si>
  <si>
    <t>ВЛАДИМИР СТАНКОВИЋ</t>
  </si>
  <si>
    <t>10</t>
  </si>
  <si>
    <t>69</t>
  </si>
  <si>
    <t>МАРИЈА ВЕЛИЦКИ ГОШЊАК</t>
  </si>
  <si>
    <t>Проф. физичког васпит.</t>
  </si>
  <si>
    <t>5/2,3,5; 6/2; 7/1; 8/3,5</t>
  </si>
  <si>
    <t xml:space="preserve"> СА - гимнастика,Руководилац стручног већа за физичко вапитање</t>
  </si>
  <si>
    <t>70</t>
  </si>
  <si>
    <t>РАДОВАН МИЛИВОЈЕВИЋ</t>
  </si>
  <si>
    <t>Проф.физичког васпитања</t>
  </si>
  <si>
    <t>6/2,3,4</t>
  </si>
  <si>
    <t>15</t>
  </si>
  <si>
    <t>СА-одбојка</t>
  </si>
  <si>
    <t>71</t>
  </si>
  <si>
    <t>ВЛАДИСЛАВ КАРОЉИ</t>
  </si>
  <si>
    <t>5/1;6/1,4;7/2,3,5;8/2</t>
  </si>
  <si>
    <t>СА - фудбал</t>
  </si>
  <si>
    <t>72</t>
  </si>
  <si>
    <t>ДАНИЈЕЛА ЂУКИЋ</t>
  </si>
  <si>
    <t>5/4; 6/3,5,6;7/4; 8/1,4</t>
  </si>
  <si>
    <t>СА- рукомет</t>
  </si>
  <si>
    <t>73</t>
  </si>
  <si>
    <t>АЛЕКСАНДРА ПЕТРОВИЋ</t>
  </si>
  <si>
    <t>Проф. грађанс. васпитања</t>
  </si>
  <si>
    <t>11 група</t>
  </si>
  <si>
    <t>СА- друшт.е и хуман.е,Руководилац вршњачког тима</t>
  </si>
  <si>
    <t>74</t>
  </si>
  <si>
    <t>ХРИСТИЈАНА ГОЦИЋ</t>
  </si>
  <si>
    <t xml:space="preserve"> Проф.верске наставе</t>
  </si>
  <si>
    <t>20 група</t>
  </si>
  <si>
    <t>СА - културне, хуманитарне,посете верским објектима</t>
  </si>
  <si>
    <t>75</t>
  </si>
  <si>
    <t>НЕНАД ЈОВАНОВИЋ</t>
  </si>
  <si>
    <t>СА – причешће ученика и присуствовање литургијама</t>
  </si>
  <si>
    <t>Звање</t>
  </si>
  <si>
    <t>Разред</t>
  </si>
  <si>
    <t>Пријем ученика, васпитање и чување</t>
  </si>
  <si>
    <t>Предузимање превентивних мера ради очувања здравља ученика</t>
  </si>
  <si>
    <t>Помагање у учењу и раду</t>
  </si>
  <si>
    <t>Подстицање ученика на самосталан рад и стицање радних навика</t>
  </si>
  <si>
    <t>Подстицање такмичарског духа и бољих резултата у раду</t>
  </si>
  <si>
    <t xml:space="preserve">Програмирање и реализовање активности у слободном времену </t>
  </si>
  <si>
    <t>Припрема за рад</t>
  </si>
  <si>
    <t>Укупно задужење - недељно</t>
  </si>
  <si>
    <t>Укупно задужење - годишње</t>
  </si>
  <si>
    <t>Проценат радног времена</t>
  </si>
  <si>
    <t>1</t>
  </si>
  <si>
    <t>ЉИЉАНА ТРАЈКОВИЋ</t>
  </si>
  <si>
    <t>Наставник раз. наст.</t>
  </si>
  <si>
    <t>3</t>
  </si>
  <si>
    <t>8</t>
  </si>
  <si>
    <t>4</t>
  </si>
  <si>
    <t>5</t>
  </si>
  <si>
    <t>1760</t>
  </si>
  <si>
    <t>2</t>
  </si>
  <si>
    <t>ТАМАРА ИЛИЋ</t>
  </si>
  <si>
    <t>Професор раз.наст.</t>
  </si>
  <si>
    <t>1.</t>
  </si>
  <si>
    <t xml:space="preserve">                </t>
  </si>
  <si>
    <t>РАЗРЕД</t>
  </si>
  <si>
    <t>Одељење</t>
  </si>
  <si>
    <t>6</t>
  </si>
  <si>
    <t>1I</t>
  </si>
  <si>
    <t>СЈ</t>
  </si>
  <si>
    <t>ЕЈ</t>
  </si>
  <si>
    <t>МАТ</t>
  </si>
  <si>
    <t>ДС</t>
  </si>
  <si>
    <t>ЧОС</t>
  </si>
  <si>
    <t>СОН</t>
  </si>
  <si>
    <t>ФВ</t>
  </si>
  <si>
    <t>ЛК</t>
  </si>
  <si>
    <t>СА</t>
  </si>
  <si>
    <t>ГВ/ВН</t>
  </si>
  <si>
    <t>МК</t>
  </si>
  <si>
    <t>ЕЈ/ИК</t>
  </si>
  <si>
    <t>ПН</t>
  </si>
  <si>
    <t>ДОД</t>
  </si>
  <si>
    <t>ПД</t>
  </si>
  <si>
    <t>ДН</t>
  </si>
  <si>
    <t>ИК</t>
  </si>
  <si>
    <t>Даница Ђуровић</t>
  </si>
  <si>
    <t xml:space="preserve">Габријела Риђић Павловић </t>
  </si>
  <si>
    <t>СРП</t>
  </si>
  <si>
    <t>Биљана Милић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</si>
</sst>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&quot;RSD&quot;_-;\-* #,##0.00\ &quot;RSD&quot;_-;_-* &quot;-&quot;??\ &quot;RSD&quot;_-;_-@_-"/>
    <numFmt numFmtId="165" formatCode="_-* #,##0.00_-;\-* #,##0.00_-;_-* &quot;-&quot;??_-;_-@_-"/>
    <numFmt numFmtId="166" formatCode="[$-241A]General"/>
    <numFmt numFmtId="167" formatCode="0.00;[Red]0.00"/>
    <numFmt numFmtId="168" formatCode="0.0"/>
  </numFmts>
  <fonts count="147">
    <font>
      <sz val="11"/>
      <color theme="1"/>
      <name val="Gill Sans MT"/>
      <family val="2"/>
      <charset val="238"/>
      <scheme val="minor"/>
    </font>
    <font>
      <sz val="18"/>
      <color theme="1"/>
      <name val="Calibri Light"/>
      <family val="2"/>
    </font>
    <font>
      <vertAlign val="superscript"/>
      <sz val="18"/>
      <color theme="1"/>
      <name val="Calibri Light"/>
      <family val="2"/>
    </font>
    <font>
      <sz val="12"/>
      <color theme="1"/>
      <name val="Calibri Light"/>
      <family val="2"/>
    </font>
    <font>
      <sz val="12"/>
      <color theme="1"/>
      <name val="Gill Sans MT"/>
      <family val="2"/>
      <scheme val="major"/>
    </font>
    <font>
      <sz val="12"/>
      <color rgb="FF002060"/>
      <name val="Gill Sans MT"/>
      <family val="2"/>
      <scheme val="major"/>
    </font>
    <font>
      <sz val="8"/>
      <color rgb="FF002060"/>
      <name val="Gill Sans MT"/>
      <family val="2"/>
      <scheme val="major"/>
    </font>
    <font>
      <sz val="16"/>
      <color theme="1"/>
      <name val="Gill Sans MT"/>
      <family val="2"/>
      <scheme val="major"/>
    </font>
    <font>
      <vertAlign val="superscript"/>
      <sz val="16"/>
      <color theme="1"/>
      <name val="Gill Sans MT"/>
      <family val="2"/>
      <scheme val="major"/>
    </font>
    <font>
      <sz val="20"/>
      <color rgb="FFFFFF00"/>
      <name val="Gill Sans MT"/>
      <family val="2"/>
      <scheme val="major"/>
    </font>
    <font>
      <sz val="18"/>
      <color rgb="FF000000"/>
      <name val="Calibri Light"/>
      <family val="2"/>
    </font>
    <font>
      <vertAlign val="superscript"/>
      <sz val="18"/>
      <color rgb="FF000000"/>
      <name val="Calibri Light"/>
      <family val="2"/>
    </font>
    <font>
      <sz val="12"/>
      <color rgb="FFFFFF00"/>
      <name val="Calibri Light"/>
      <family val="2"/>
    </font>
    <font>
      <sz val="18"/>
      <color rgb="FFFFFF00"/>
      <name val="Calibri Light"/>
      <family val="2"/>
    </font>
    <font>
      <sz val="12"/>
      <color rgb="FF000000"/>
      <name val="Calibri Light"/>
      <family val="2"/>
    </font>
    <font>
      <b/>
      <sz val="18"/>
      <color theme="1"/>
      <name val="Gill Sans MT"/>
      <family val="2"/>
      <scheme val="major"/>
    </font>
    <font>
      <b/>
      <sz val="12"/>
      <color rgb="FFFFFF00"/>
      <name val="Gill Sans MT"/>
      <family val="2"/>
      <scheme val="major"/>
    </font>
    <font>
      <sz val="12"/>
      <color theme="1"/>
      <name val="Gill Sans MT"/>
      <family val="2"/>
      <charset val="238"/>
      <scheme val="major"/>
    </font>
    <font>
      <sz val="10"/>
      <color theme="1"/>
      <name val="Gill Sans MT"/>
      <family val="2"/>
      <scheme val="major"/>
    </font>
    <font>
      <sz val="9"/>
      <color theme="1"/>
      <name val="Gill Sans MT"/>
      <family val="2"/>
      <scheme val="major"/>
    </font>
    <font>
      <b/>
      <sz val="12"/>
      <color theme="1"/>
      <name val="Gill Sans MT"/>
      <family val="2"/>
      <scheme val="major"/>
    </font>
    <font>
      <b/>
      <sz val="11"/>
      <color rgb="FF002060"/>
      <name val="Gill Sans MT"/>
      <family val="2"/>
      <scheme val="major"/>
    </font>
    <font>
      <sz val="10"/>
      <color rgb="FF002060"/>
      <name val="Gill Sans MT"/>
      <family val="2"/>
      <scheme val="major"/>
    </font>
    <font>
      <sz val="10"/>
      <color theme="1"/>
      <name val="Gill Sans MT"/>
      <family val="2"/>
      <charset val="238"/>
      <scheme val="minor"/>
    </font>
    <font>
      <sz val="11"/>
      <color theme="1"/>
      <name val="Gill Sans MT"/>
      <family val="2"/>
      <charset val="238"/>
      <scheme val="minor"/>
    </font>
    <font>
      <b/>
      <sz val="11"/>
      <color theme="3"/>
      <name val="Gill Sans MT"/>
      <family val="2"/>
      <charset val="238"/>
      <scheme val="minor"/>
    </font>
    <font>
      <sz val="11"/>
      <color rgb="FF006100"/>
      <name val="Gill Sans MT"/>
      <family val="2"/>
      <charset val="238"/>
      <scheme val="minor"/>
    </font>
    <font>
      <sz val="11"/>
      <color rgb="FF3F3F76"/>
      <name val="Gill Sans MT"/>
      <family val="2"/>
      <charset val="238"/>
      <scheme val="minor"/>
    </font>
    <font>
      <b/>
      <sz val="11"/>
      <color rgb="FFFA7D0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sz val="11"/>
      <color theme="1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sz val="11"/>
      <color rgb="FF000000"/>
      <name val="Calibri"/>
      <family val="2"/>
    </font>
    <font>
      <sz val="14"/>
      <color rgb="FFFFFF00"/>
      <name val="Gill Sans MT"/>
      <family val="2"/>
      <scheme val="major"/>
    </font>
    <font>
      <u/>
      <sz val="11"/>
      <color theme="10"/>
      <name val="Gill Sans MT"/>
      <family val="2"/>
      <charset val="238"/>
      <scheme val="minor"/>
    </font>
    <font>
      <sz val="12"/>
      <color theme="1"/>
      <name val="Gill Sans MT"/>
      <family val="2"/>
      <charset val="238"/>
      <scheme val="minor"/>
    </font>
    <font>
      <u/>
      <sz val="12"/>
      <color theme="10"/>
      <name val="Gill Sans MT"/>
      <family val="2"/>
      <charset val="238"/>
      <scheme val="minor"/>
    </font>
    <font>
      <sz val="8"/>
      <color theme="1"/>
      <name val="Gill Sans MT"/>
      <family val="2"/>
      <scheme val="major"/>
    </font>
    <font>
      <b/>
      <sz val="14"/>
      <color theme="1"/>
      <name val="Gill Sans MT"/>
      <family val="2"/>
      <scheme val="major"/>
    </font>
    <font>
      <b/>
      <sz val="10"/>
      <color rgb="FFFFFF00"/>
      <name val="Gill Sans MT"/>
      <family val="2"/>
      <scheme val="major"/>
    </font>
    <font>
      <b/>
      <sz val="9"/>
      <color rgb="FF002060"/>
      <name val="Gill Sans MT"/>
      <family val="2"/>
      <scheme val="major"/>
    </font>
    <font>
      <sz val="12"/>
      <name val="Gill Sans MT"/>
      <family val="2"/>
      <scheme val="major"/>
    </font>
    <font>
      <sz val="8"/>
      <name val="Gill Sans MT"/>
      <family val="2"/>
      <scheme val="major"/>
    </font>
    <font>
      <sz val="10"/>
      <color theme="1"/>
      <name val="Gill Sans MT"/>
      <family val="2"/>
      <scheme val="minor"/>
    </font>
    <font>
      <sz val="8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color indexed="8"/>
      <name val="Gill Sans MT"/>
      <family val="2"/>
      <charset val="238"/>
      <scheme val="major"/>
    </font>
    <font>
      <sz val="12"/>
      <name val="Gill Sans MT"/>
      <family val="2"/>
      <charset val="238"/>
      <scheme val="major"/>
    </font>
    <font>
      <sz val="12"/>
      <color rgb="FF002060"/>
      <name val="Gill Sans MT"/>
      <family val="2"/>
      <charset val="238"/>
      <scheme val="major"/>
    </font>
    <font>
      <sz val="12"/>
      <color indexed="8"/>
      <name val="Gill Sans MT"/>
      <family val="2"/>
      <charset val="238"/>
      <scheme val="major"/>
    </font>
    <font>
      <sz val="18"/>
      <color theme="1"/>
      <name val="Gill Sans MT"/>
      <family val="2"/>
      <charset val="238"/>
      <scheme val="minor"/>
    </font>
    <font>
      <sz val="16"/>
      <color theme="1"/>
      <name val="Gill Sans MT"/>
      <family val="2"/>
      <charset val="238"/>
      <scheme val="minor"/>
    </font>
    <font>
      <sz val="24"/>
      <color theme="1"/>
      <name val="Gill Sans MT"/>
      <family val="2"/>
      <charset val="238"/>
      <scheme val="minor"/>
    </font>
    <font>
      <sz val="12"/>
      <color theme="0"/>
      <name val="Gill Sans MT"/>
      <family val="2"/>
      <charset val="238"/>
      <scheme val="minor"/>
    </font>
    <font>
      <sz val="14"/>
      <color theme="0"/>
      <name val="Gill Sans MT"/>
      <family val="2"/>
      <charset val="238"/>
      <scheme val="minor"/>
    </font>
    <font>
      <sz val="16"/>
      <color theme="0"/>
      <name val="Gill Sans MT"/>
      <family val="2"/>
      <charset val="238"/>
      <scheme val="minor"/>
    </font>
    <font>
      <sz val="18"/>
      <color theme="0"/>
      <name val="Gill Sans MT"/>
      <family val="2"/>
      <charset val="238"/>
      <scheme val="minor"/>
    </font>
    <font>
      <sz val="20"/>
      <color theme="0"/>
      <name val="Gill Sans MT"/>
      <family val="2"/>
      <charset val="238"/>
      <scheme val="minor"/>
    </font>
    <font>
      <sz val="24"/>
      <color theme="0"/>
      <name val="Gill Sans MT"/>
      <family val="2"/>
      <charset val="238"/>
      <scheme val="minor"/>
    </font>
    <font>
      <sz val="28"/>
      <color theme="0"/>
      <name val="Gill Sans MT"/>
      <family val="2"/>
      <charset val="238"/>
      <scheme val="minor"/>
    </font>
    <font>
      <sz val="28"/>
      <color theme="1"/>
      <name val="Gill Sans MT"/>
      <family val="2"/>
      <charset val="238"/>
      <scheme val="minor"/>
    </font>
    <font>
      <sz val="20"/>
      <color rgb="FF3F3F76"/>
      <name val="Gill Sans MT"/>
      <family val="2"/>
      <charset val="238"/>
      <scheme val="minor"/>
    </font>
    <font>
      <sz val="18"/>
      <color rgb="FF3F3F76"/>
      <name val="Gill Sans MT"/>
      <family val="2"/>
      <charset val="238"/>
      <scheme val="minor"/>
    </font>
    <font>
      <sz val="16"/>
      <color indexed="8"/>
      <name val="Gill Sans MT"/>
      <family val="2"/>
      <charset val="238"/>
      <scheme val="major"/>
    </font>
    <font>
      <sz val="16"/>
      <name val="Gill Sans MT"/>
      <family val="2"/>
      <charset val="238"/>
      <scheme val="major"/>
    </font>
    <font>
      <sz val="16"/>
      <color theme="1"/>
      <name val="Gill Sans MT"/>
      <family val="2"/>
      <charset val="238"/>
      <scheme val="major"/>
    </font>
    <font>
      <sz val="16"/>
      <color rgb="FF002060"/>
      <name val="Gill Sans MT"/>
      <family val="2"/>
      <charset val="238"/>
      <scheme val="major"/>
    </font>
    <font>
      <sz val="28"/>
      <color rgb="FF006100"/>
      <name val="Gill Sans MT"/>
      <family val="2"/>
      <charset val="238"/>
      <scheme val="minor"/>
    </font>
    <font>
      <sz val="28"/>
      <color theme="3"/>
      <name val="Gill Sans MT"/>
      <family val="2"/>
      <charset val="238"/>
      <scheme val="minor"/>
    </font>
    <font>
      <sz val="18"/>
      <color theme="1"/>
      <name val="Amerigo YU"/>
      <family val="2"/>
      <charset val="238"/>
    </font>
    <font>
      <sz val="18"/>
      <color theme="0"/>
      <name val="Amerigo YU"/>
      <family val="2"/>
      <charset val="238"/>
    </font>
    <font>
      <sz val="18"/>
      <color rgb="FF002060"/>
      <name val="Amerigo YU"/>
      <family val="2"/>
      <charset val="238"/>
    </font>
    <font>
      <sz val="18"/>
      <color rgb="FF3F3F76"/>
      <name val="Amerigo YU"/>
      <family val="2"/>
      <charset val="238"/>
    </font>
    <font>
      <sz val="18"/>
      <color rgb="FFFA7D00"/>
      <name val="Gill Sans MT"/>
      <family val="2"/>
      <charset val="238"/>
      <scheme val="minor"/>
    </font>
    <font>
      <sz val="18"/>
      <color indexed="8"/>
      <name val="Amerigo YU"/>
      <family val="2"/>
      <charset val="238"/>
    </font>
    <font>
      <sz val="24"/>
      <color theme="1"/>
      <name val="Amerigo YU"/>
      <family val="2"/>
      <charset val="238"/>
    </font>
    <font>
      <sz val="24"/>
      <color theme="0"/>
      <name val="Amerigo YU"/>
      <family val="2"/>
      <charset val="238"/>
    </font>
    <font>
      <sz val="24"/>
      <color rgb="FF002060"/>
      <name val="Amerigo YU"/>
      <family val="2"/>
      <charset val="238"/>
    </font>
    <font>
      <sz val="24"/>
      <color rgb="FF3F3F76"/>
      <name val="Gill Sans MT"/>
      <family val="2"/>
      <charset val="238"/>
      <scheme val="minor"/>
    </font>
    <font>
      <sz val="24"/>
      <color rgb="FF3F3F76"/>
      <name val="Amerigo YU"/>
      <family val="2"/>
      <charset val="238"/>
    </font>
    <font>
      <sz val="24"/>
      <color indexed="8"/>
      <name val="Amerigo YU"/>
      <family val="2"/>
      <charset val="238"/>
    </font>
    <font>
      <sz val="22"/>
      <color rgb="FF3F3F76"/>
      <name val="Gill Sans MT"/>
      <family val="2"/>
      <charset val="238"/>
      <scheme val="minor"/>
    </font>
    <font>
      <b/>
      <sz val="10"/>
      <color theme="1"/>
      <name val="Gill Sans MT"/>
      <family val="2"/>
      <scheme val="minor"/>
    </font>
    <font>
      <b/>
      <sz val="12"/>
      <name val="Gill Sans MT"/>
      <family val="2"/>
      <scheme val="minor"/>
    </font>
    <font>
      <sz val="12"/>
      <name val="Gill Sans MT"/>
      <family val="2"/>
      <scheme val="minor"/>
    </font>
    <font>
      <b/>
      <sz val="10"/>
      <color theme="9" tint="-0.249977111117893"/>
      <name val="Gill Sans MT"/>
      <family val="2"/>
      <charset val="238"/>
      <scheme val="minor"/>
    </font>
    <font>
      <b/>
      <sz val="10"/>
      <color theme="4" tint="-0.249977111117893"/>
      <name val="Gill Sans MT"/>
      <family val="2"/>
      <charset val="238"/>
      <scheme val="minor"/>
    </font>
    <font>
      <b/>
      <sz val="10"/>
      <name val="Gill Sans MT"/>
      <family val="2"/>
      <scheme val="minor"/>
    </font>
    <font>
      <sz val="11"/>
      <color theme="9" tint="-0.249977111117893"/>
      <name val="Gill Sans MT"/>
      <family val="2"/>
      <charset val="238"/>
      <scheme val="minor"/>
    </font>
    <font>
      <sz val="11"/>
      <color theme="4" tint="-0.249977111117893"/>
      <name val="Gill Sans MT"/>
      <family val="2"/>
      <charset val="238"/>
      <scheme val="minor"/>
    </font>
    <font>
      <sz val="11"/>
      <name val="Gill Sans MT"/>
      <family val="2"/>
      <scheme val="minor"/>
    </font>
    <font>
      <b/>
      <sz val="11"/>
      <name val="Gill Sans MT"/>
      <family val="2"/>
      <scheme val="minor"/>
    </font>
    <font>
      <b/>
      <sz val="11"/>
      <color theme="5" tint="-0.499984740745262"/>
      <name val="Gill Sans MT"/>
      <family val="2"/>
      <scheme val="minor"/>
    </font>
    <font>
      <sz val="11"/>
      <name val="Gill Sans MT"/>
      <family val="2"/>
      <charset val="238"/>
      <scheme val="minor"/>
    </font>
    <font>
      <b/>
      <sz val="10"/>
      <color theme="1"/>
      <name val="Gill Sans MT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8"/>
      <color indexed="8"/>
      <name val="Calibri"/>
      <family val="2"/>
    </font>
    <font>
      <b/>
      <sz val="8"/>
      <color indexed="9"/>
      <name val="Arial"/>
      <family val="2"/>
      <charset val="238"/>
    </font>
    <font>
      <b/>
      <sz val="8"/>
      <color indexed="9"/>
      <name val="Calibri"/>
      <family val="2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1"/>
      <color theme="8" tint="-0.249977111117893"/>
      <name val="Gill Sans MT"/>
      <family val="2"/>
      <scheme val="minor"/>
    </font>
    <font>
      <b/>
      <sz val="11"/>
      <color theme="8" tint="-0.249977111117893"/>
      <name val="Calibri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</font>
    <font>
      <sz val="12"/>
      <color theme="1"/>
      <name val="Gill Sans MT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mbria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24"/>
      <color theme="1"/>
      <name val="Times New Roman"/>
      <family val="1"/>
    </font>
    <font>
      <sz val="48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Cambria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b/>
      <sz val="9"/>
      <name val="Tahoma"/>
      <family val="2"/>
      <charset val="238"/>
    </font>
    <font>
      <b/>
      <sz val="9"/>
      <name val="Times New Roman"/>
      <family val="1"/>
      <charset val="238"/>
    </font>
    <font>
      <b/>
      <sz val="7.5"/>
      <name val="Times New Roman"/>
      <family val="1"/>
      <charset val="238"/>
    </font>
    <font>
      <b/>
      <sz val="9"/>
      <name val="Times New Roman"/>
      <family val="1"/>
    </font>
    <font>
      <b/>
      <sz val="10.5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.5"/>
      <name val="Tahoma"/>
      <family val="2"/>
      <charset val="238"/>
    </font>
    <font>
      <b/>
      <sz val="5"/>
      <name val="Arial"/>
      <family val="2"/>
      <charset val="238"/>
    </font>
    <font>
      <sz val="14"/>
      <color indexed="8"/>
      <name val="Gill Sans MT"/>
      <family val="2"/>
      <charset val="238"/>
      <scheme val="major"/>
    </font>
    <font>
      <sz val="18"/>
      <color indexed="8"/>
      <name val="Gill Sans MT"/>
      <family val="2"/>
      <scheme val="major"/>
    </font>
    <font>
      <sz val="16"/>
      <color theme="1"/>
      <name val="Amerigo"/>
      <family val="2"/>
    </font>
    <font>
      <sz val="16"/>
      <color theme="0"/>
      <name val="Amerigo"/>
      <family val="2"/>
    </font>
    <font>
      <sz val="16"/>
      <color theme="1"/>
      <name val="Geometric706"/>
      <family val="2"/>
    </font>
    <font>
      <sz val="18"/>
      <color theme="0"/>
      <name val="Geometric706"/>
      <family val="2"/>
    </font>
    <font>
      <sz val="16"/>
      <name val="Geometric706"/>
      <family val="2"/>
    </font>
    <font>
      <sz val="18"/>
      <color theme="1"/>
      <name val="Geometric706"/>
      <family val="2"/>
    </font>
    <font>
      <sz val="12"/>
      <color theme="1"/>
      <name val="Gill Sans MT"/>
      <family val="2"/>
    </font>
    <font>
      <sz val="16"/>
      <name val="Gill Sans MT"/>
      <family val="2"/>
    </font>
    <font>
      <sz val="11"/>
      <color theme="1"/>
      <name val="Gill Sans MT"/>
      <family val="2"/>
    </font>
    <font>
      <sz val="8"/>
      <name val="Gill Sans MT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thin">
        <color theme="4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6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theme="6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6"/>
      </left>
      <right style="thin">
        <color indexed="23"/>
      </right>
      <top style="thin">
        <color indexed="23"/>
      </top>
      <bottom style="thin">
        <color theme="6"/>
      </bottom>
      <diagonal/>
    </border>
    <border>
      <left/>
      <right style="thin">
        <color indexed="23"/>
      </right>
      <top style="thin">
        <color theme="6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6"/>
      </bottom>
      <diagonal/>
    </border>
    <border>
      <left style="thin">
        <color theme="6"/>
      </left>
      <right/>
      <top style="thin">
        <color indexed="23"/>
      </top>
      <bottom style="thin">
        <color indexed="23"/>
      </bottom>
      <diagonal/>
    </border>
    <border>
      <left style="thin">
        <color theme="6"/>
      </left>
      <right/>
      <top style="thin">
        <color indexed="23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6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25" fillId="0" borderId="12" applyNumberFormat="0" applyFill="0" applyAlignment="0" applyProtection="0"/>
    <xf numFmtId="0" fontId="26" fillId="9" borderId="0" applyNumberFormat="0" applyBorder="0" applyAlignment="0" applyProtection="0"/>
    <xf numFmtId="0" fontId="27" fillId="10" borderId="13" applyNumberFormat="0" applyAlignment="0" applyProtection="0"/>
    <xf numFmtId="0" fontId="28" fillId="11" borderId="13" applyNumberFormat="0" applyAlignment="0" applyProtection="0"/>
    <xf numFmtId="0" fontId="29" fillId="12" borderId="14" applyNumberFormat="0" applyAlignment="0" applyProtection="0"/>
    <xf numFmtId="0" fontId="3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1" fillId="21" borderId="0" applyNumberFormat="0" applyBorder="0" applyAlignment="0" applyProtection="0"/>
    <xf numFmtId="166" fontId="32" fillId="0" borderId="0" applyBorder="0" applyProtection="0"/>
    <xf numFmtId="0" fontId="34" fillId="0" borderId="0" applyNumberFormat="0" applyFill="0" applyBorder="0" applyAlignment="0" applyProtection="0"/>
    <xf numFmtId="0" fontId="96" fillId="0" borderId="0"/>
    <xf numFmtId="0" fontId="46" fillId="0" borderId="0"/>
    <xf numFmtId="0" fontId="109" fillId="0" borderId="0"/>
    <xf numFmtId="0" fontId="46" fillId="0" borderId="0"/>
    <xf numFmtId="0" fontId="46" fillId="0" borderId="0"/>
    <xf numFmtId="164" fontId="24" fillId="0" borderId="0" applyFont="0" applyFill="0" applyBorder="0" applyAlignment="0" applyProtection="0"/>
    <xf numFmtId="0" fontId="24" fillId="13" borderId="98" applyNumberFormat="0" applyFont="0" applyAlignment="0" applyProtection="0"/>
  </cellStyleXfs>
  <cellXfs count="97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16" fillId="7" borderId="0" xfId="0" applyFont="1" applyFill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3" fillId="0" borderId="0" xfId="0" applyFont="1"/>
    <xf numFmtId="14" fontId="18" fillId="0" borderId="1" xfId="0" applyNumberFormat="1" applyFont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/>
    </xf>
    <xf numFmtId="0" fontId="36" fillId="0" borderId="1" xfId="15" applyFont="1" applyBorder="1" applyAlignment="1">
      <alignment horizontal="left"/>
    </xf>
    <xf numFmtId="0" fontId="37" fillId="0" borderId="0" xfId="0" applyFont="1"/>
    <xf numFmtId="0" fontId="4" fillId="0" borderId="9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/>
    </xf>
    <xf numFmtId="0" fontId="39" fillId="6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vertical="center"/>
    </xf>
    <xf numFmtId="166" fontId="49" fillId="24" borderId="1" xfId="14" applyFont="1" applyFill="1" applyBorder="1" applyAlignment="1">
      <alignment horizontal="center" vertical="center"/>
    </xf>
    <xf numFmtId="166" fontId="50" fillId="0" borderId="0" xfId="14" applyFont="1" applyAlignment="1">
      <alignment horizontal="center" vertical="center"/>
    </xf>
    <xf numFmtId="166" fontId="51" fillId="18" borderId="1" xfId="10" applyNumberFormat="1" applyFont="1" applyBorder="1" applyAlignment="1">
      <alignment vertical="center" wrapText="1"/>
    </xf>
    <xf numFmtId="166" fontId="56" fillId="26" borderId="0" xfId="6" applyNumberFormat="1" applyFont="1" applyFill="1" applyBorder="1" applyAlignment="1">
      <alignment horizontal="center" vertical="center" textRotation="90" wrapText="1"/>
    </xf>
    <xf numFmtId="166" fontId="52" fillId="20" borderId="1" xfId="12" applyNumberFormat="1" applyFont="1" applyBorder="1" applyAlignment="1">
      <alignment horizontal="left" vertical="center" indent="1"/>
    </xf>
    <xf numFmtId="166" fontId="52" fillId="19" borderId="1" xfId="11" applyNumberFormat="1" applyFont="1" applyBorder="1" applyAlignment="1">
      <alignment horizontal="left" vertical="center" indent="1"/>
    </xf>
    <xf numFmtId="166" fontId="52" fillId="26" borderId="0" xfId="11" applyNumberFormat="1" applyFont="1" applyFill="1" applyBorder="1" applyAlignment="1">
      <alignment horizontal="left" vertical="center" indent="1"/>
    </xf>
    <xf numFmtId="166" fontId="52" fillId="15" borderId="1" xfId="7" applyNumberFormat="1" applyFont="1" applyBorder="1" applyAlignment="1">
      <alignment horizontal="left" vertical="center" indent="1"/>
    </xf>
    <xf numFmtId="0" fontId="65" fillId="7" borderId="0" xfId="0" applyFont="1" applyFill="1" applyAlignment="1">
      <alignment horizontal="center" vertical="center"/>
    </xf>
    <xf numFmtId="0" fontId="52" fillId="20" borderId="1" xfId="12" applyFont="1" applyBorder="1" applyAlignment="1">
      <alignment horizontal="center" vertical="center"/>
    </xf>
    <xf numFmtId="0" fontId="65" fillId="7" borderId="1" xfId="0" applyFont="1" applyFill="1" applyBorder="1" applyAlignment="1">
      <alignment horizontal="center" vertical="center"/>
    </xf>
    <xf numFmtId="0" fontId="52" fillId="19" borderId="1" xfId="11" applyFont="1" applyBorder="1" applyAlignment="1">
      <alignment horizontal="center" vertical="center"/>
    </xf>
    <xf numFmtId="0" fontId="52" fillId="26" borderId="0" xfId="11" applyFont="1" applyFill="1" applyBorder="1" applyAlignment="1">
      <alignment horizontal="center" vertical="center"/>
    </xf>
    <xf numFmtId="0" fontId="66" fillId="7" borderId="1" xfId="0" applyFont="1" applyFill="1" applyBorder="1" applyAlignment="1">
      <alignment horizontal="center" vertical="center"/>
    </xf>
    <xf numFmtId="166" fontId="67" fillId="24" borderId="1" xfId="14" applyFont="1" applyFill="1" applyBorder="1" applyAlignment="1">
      <alignment horizontal="center" vertical="center"/>
    </xf>
    <xf numFmtId="166" fontId="64" fillId="0" borderId="0" xfId="14" applyFont="1" applyAlignment="1">
      <alignment horizontal="center" vertical="center"/>
    </xf>
    <xf numFmtId="166" fontId="66" fillId="7" borderId="1" xfId="14" applyFont="1" applyFill="1" applyBorder="1" applyAlignment="1">
      <alignment horizontal="center" vertical="center"/>
    </xf>
    <xf numFmtId="166" fontId="66" fillId="23" borderId="1" xfId="14" applyFont="1" applyFill="1" applyBorder="1" applyAlignment="1">
      <alignment horizontal="center" vertical="center"/>
    </xf>
    <xf numFmtId="166" fontId="31" fillId="26" borderId="0" xfId="6" applyNumberFormat="1" applyFill="1" applyBorder="1" applyAlignment="1">
      <alignment horizontal="center" vertical="center" textRotation="90" wrapText="1"/>
    </xf>
    <xf numFmtId="166" fontId="60" fillId="26" borderId="0" xfId="6" applyNumberFormat="1" applyFont="1" applyFill="1" applyBorder="1" applyAlignment="1">
      <alignment horizontal="center" vertical="center" textRotation="90" wrapText="1"/>
    </xf>
    <xf numFmtId="166" fontId="50" fillId="0" borderId="0" xfId="14" applyFont="1"/>
    <xf numFmtId="166" fontId="64" fillId="0" borderId="0" xfId="14" applyFont="1"/>
    <xf numFmtId="166" fontId="65" fillId="25" borderId="0" xfId="14" applyFont="1" applyFill="1" applyBorder="1" applyAlignment="1">
      <alignment horizontal="left" vertical="center" indent="1"/>
    </xf>
    <xf numFmtId="49" fontId="48" fillId="25" borderId="0" xfId="14" applyNumberFormat="1" applyFont="1" applyFill="1" applyBorder="1" applyAlignment="1">
      <alignment horizontal="center" vertical="center"/>
    </xf>
    <xf numFmtId="49" fontId="48" fillId="25" borderId="0" xfId="14" applyNumberFormat="1" applyFont="1" applyFill="1" applyBorder="1" applyAlignment="1">
      <alignment horizontal="left" vertical="center"/>
    </xf>
    <xf numFmtId="166" fontId="48" fillId="25" borderId="0" xfId="14" applyFont="1" applyFill="1" applyBorder="1" applyAlignment="1">
      <alignment horizontal="center" vertical="center"/>
    </xf>
    <xf numFmtId="1" fontId="48" fillId="25" borderId="0" xfId="14" applyNumberFormat="1" applyFont="1" applyFill="1" applyBorder="1" applyAlignment="1">
      <alignment horizontal="center" vertical="center"/>
    </xf>
    <xf numFmtId="166" fontId="50" fillId="25" borderId="0" xfId="14" applyFont="1" applyFill="1" applyBorder="1" applyAlignment="1">
      <alignment horizontal="left" vertical="center" indent="1"/>
    </xf>
    <xf numFmtId="49" fontId="24" fillId="20" borderId="1" xfId="12" applyNumberFormat="1" applyBorder="1" applyAlignment="1">
      <alignment horizontal="center" vertical="center"/>
    </xf>
    <xf numFmtId="49" fontId="24" fillId="20" borderId="1" xfId="12" applyNumberFormat="1" applyBorder="1" applyAlignment="1">
      <alignment horizontal="left" vertical="center"/>
    </xf>
    <xf numFmtId="166" fontId="24" fillId="20" borderId="1" xfId="12" applyNumberFormat="1" applyBorder="1" applyAlignment="1">
      <alignment horizontal="center" vertical="center"/>
    </xf>
    <xf numFmtId="1" fontId="24" fillId="20" borderId="1" xfId="12" applyNumberFormat="1" applyBorder="1" applyAlignment="1">
      <alignment horizontal="center" vertical="center"/>
    </xf>
    <xf numFmtId="1" fontId="24" fillId="26" borderId="0" xfId="12" applyNumberFormat="1" applyFill="1" applyBorder="1" applyAlignment="1">
      <alignment horizontal="center" vertical="center"/>
    </xf>
    <xf numFmtId="166" fontId="50" fillId="22" borderId="0" xfId="14" applyFont="1" applyFill="1"/>
    <xf numFmtId="166" fontId="65" fillId="25" borderId="1" xfId="14" applyFont="1" applyFill="1" applyBorder="1" applyAlignment="1">
      <alignment horizontal="left" vertical="center" indent="1"/>
    </xf>
    <xf numFmtId="49" fontId="48" fillId="25" borderId="1" xfId="14" applyNumberFormat="1" applyFont="1" applyFill="1" applyBorder="1" applyAlignment="1">
      <alignment horizontal="center" vertical="center"/>
    </xf>
    <xf numFmtId="49" fontId="48" fillId="25" borderId="1" xfId="14" applyNumberFormat="1" applyFont="1" applyFill="1" applyBorder="1" applyAlignment="1">
      <alignment horizontal="left" vertical="center"/>
    </xf>
    <xf numFmtId="166" fontId="48" fillId="25" borderId="1" xfId="14" applyFont="1" applyFill="1" applyBorder="1" applyAlignment="1">
      <alignment horizontal="center" vertical="center"/>
    </xf>
    <xf numFmtId="1" fontId="48" fillId="25" borderId="1" xfId="14" applyNumberFormat="1" applyFont="1" applyFill="1" applyBorder="1" applyAlignment="1">
      <alignment horizontal="center" vertical="center"/>
    </xf>
    <xf numFmtId="166" fontId="50" fillId="24" borderId="0" xfId="14" applyFont="1" applyFill="1" applyBorder="1" applyAlignment="1">
      <alignment horizontal="left" vertical="center" indent="1"/>
    </xf>
    <xf numFmtId="49" fontId="24" fillId="19" borderId="1" xfId="11" applyNumberFormat="1" applyBorder="1" applyAlignment="1">
      <alignment horizontal="center" vertical="center"/>
    </xf>
    <xf numFmtId="49" fontId="24" fillId="19" borderId="1" xfId="11" applyNumberFormat="1" applyBorder="1" applyAlignment="1">
      <alignment horizontal="left" vertical="center"/>
    </xf>
    <xf numFmtId="166" fontId="24" fillId="19" borderId="1" xfId="11" applyNumberFormat="1" applyBorder="1" applyAlignment="1">
      <alignment horizontal="center" vertical="center"/>
    </xf>
    <xf numFmtId="1" fontId="24" fillId="19" borderId="1" xfId="11" applyNumberFormat="1" applyBorder="1" applyAlignment="1">
      <alignment horizontal="center" vertical="center"/>
    </xf>
    <xf numFmtId="1" fontId="24" fillId="26" borderId="0" xfId="11" applyNumberFormat="1" applyFill="1" applyBorder="1" applyAlignment="1">
      <alignment horizontal="center" vertical="center"/>
    </xf>
    <xf numFmtId="49" fontId="24" fillId="26" borderId="0" xfId="11" applyNumberFormat="1" applyFill="1" applyBorder="1" applyAlignment="1">
      <alignment horizontal="center" vertical="center"/>
    </xf>
    <xf numFmtId="49" fontId="24" fillId="26" borderId="0" xfId="11" applyNumberFormat="1" applyFill="1" applyBorder="1" applyAlignment="1">
      <alignment horizontal="left" vertical="center"/>
    </xf>
    <xf numFmtId="166" fontId="24" fillId="26" borderId="0" xfId="11" applyNumberFormat="1" applyFill="1" applyBorder="1" applyAlignment="1">
      <alignment horizontal="center" vertical="center"/>
    </xf>
    <xf numFmtId="166" fontId="48" fillId="25" borderId="3" xfId="14" applyFont="1" applyFill="1" applyBorder="1" applyAlignment="1">
      <alignment horizontal="center" vertical="center"/>
    </xf>
    <xf numFmtId="166" fontId="48" fillId="25" borderId="5" xfId="14" applyFont="1" applyFill="1" applyBorder="1" applyAlignment="1">
      <alignment horizontal="center" vertical="center"/>
    </xf>
    <xf numFmtId="166" fontId="24" fillId="19" borderId="3" xfId="11" applyNumberFormat="1" applyBorder="1" applyAlignment="1">
      <alignment horizontal="center" vertical="center"/>
    </xf>
    <xf numFmtId="166" fontId="24" fillId="19" borderId="5" xfId="11" applyNumberFormat="1" applyBorder="1" applyAlignment="1">
      <alignment horizontal="center" vertical="center"/>
    </xf>
    <xf numFmtId="166" fontId="24" fillId="20" borderId="3" xfId="12" applyNumberFormat="1" applyBorder="1" applyAlignment="1">
      <alignment horizontal="center" vertical="center"/>
    </xf>
    <xf numFmtId="166" fontId="24" fillId="20" borderId="5" xfId="12" applyNumberFormat="1" applyBorder="1" applyAlignment="1">
      <alignment horizontal="center" vertical="center"/>
    </xf>
    <xf numFmtId="49" fontId="24" fillId="15" borderId="1" xfId="7" applyNumberFormat="1" applyBorder="1" applyAlignment="1">
      <alignment horizontal="center" vertical="center"/>
    </xf>
    <xf numFmtId="49" fontId="24" fillId="15" borderId="1" xfId="7" applyNumberFormat="1" applyBorder="1" applyAlignment="1">
      <alignment horizontal="left" vertical="center"/>
    </xf>
    <xf numFmtId="166" fontId="24" fillId="15" borderId="3" xfId="7" applyNumberFormat="1" applyBorder="1" applyAlignment="1">
      <alignment horizontal="center" vertical="center"/>
    </xf>
    <xf numFmtId="1" fontId="24" fillId="15" borderId="1" xfId="7" applyNumberFormat="1" applyBorder="1" applyAlignment="1">
      <alignment horizontal="center" vertical="center"/>
    </xf>
    <xf numFmtId="1" fontId="24" fillId="26" borderId="0" xfId="7" applyNumberFormat="1" applyFill="1" applyBorder="1" applyAlignment="1">
      <alignment horizontal="center" vertical="center"/>
    </xf>
    <xf numFmtId="166" fontId="24" fillId="15" borderId="1" xfId="7" applyNumberFormat="1" applyBorder="1" applyAlignment="1">
      <alignment horizontal="center" vertical="center"/>
    </xf>
    <xf numFmtId="166" fontId="67" fillId="24" borderId="1" xfId="14" applyFont="1" applyFill="1" applyBorder="1" applyAlignment="1">
      <alignment horizontal="left" vertical="center" indent="1"/>
    </xf>
    <xf numFmtId="49" fontId="49" fillId="24" borderId="1" xfId="14" applyNumberFormat="1" applyFont="1" applyFill="1" applyBorder="1" applyAlignment="1">
      <alignment horizontal="center" vertical="center"/>
    </xf>
    <xf numFmtId="49" fontId="49" fillId="24" borderId="1" xfId="14" applyNumberFormat="1" applyFont="1" applyFill="1" applyBorder="1" applyAlignment="1">
      <alignment horizontal="left" vertical="center"/>
    </xf>
    <xf numFmtId="166" fontId="49" fillId="24" borderId="3" xfId="14" applyFont="1" applyFill="1" applyBorder="1" applyAlignment="1">
      <alignment horizontal="center" vertical="center"/>
    </xf>
    <xf numFmtId="1" fontId="49" fillId="24" borderId="1" xfId="14" applyNumberFormat="1" applyFont="1" applyFill="1" applyBorder="1" applyAlignment="1">
      <alignment horizontal="center" vertical="center"/>
    </xf>
    <xf numFmtId="1" fontId="49" fillId="25" borderId="0" xfId="14" applyNumberFormat="1" applyFont="1" applyFill="1" applyBorder="1" applyAlignment="1">
      <alignment horizontal="center" vertical="center"/>
    </xf>
    <xf numFmtId="49" fontId="49" fillId="24" borderId="1" xfId="14" applyNumberFormat="1" applyFont="1" applyFill="1" applyBorder="1" applyAlignment="1">
      <alignment horizontal="center" vertical="center" wrapText="1"/>
    </xf>
    <xf numFmtId="49" fontId="49" fillId="24" borderId="5" xfId="14" applyNumberFormat="1" applyFont="1" applyFill="1" applyBorder="1" applyAlignment="1">
      <alignment horizontal="center" vertical="center" wrapText="1"/>
    </xf>
    <xf numFmtId="166" fontId="67" fillId="25" borderId="1" xfId="14" applyFont="1" applyFill="1" applyBorder="1" applyAlignment="1">
      <alignment horizontal="left" vertical="center" indent="1"/>
    </xf>
    <xf numFmtId="49" fontId="49" fillId="25" borderId="1" xfId="14" applyNumberFormat="1" applyFont="1" applyFill="1" applyBorder="1" applyAlignment="1">
      <alignment horizontal="center" vertical="center"/>
    </xf>
    <xf numFmtId="166" fontId="49" fillId="25" borderId="3" xfId="14" applyFont="1" applyFill="1" applyBorder="1" applyAlignment="1">
      <alignment horizontal="center" vertical="center"/>
    </xf>
    <xf numFmtId="1" fontId="49" fillId="25" borderId="1" xfId="14" applyNumberFormat="1" applyFont="1" applyFill="1" applyBorder="1" applyAlignment="1">
      <alignment horizontal="center" vertical="center"/>
    </xf>
    <xf numFmtId="166" fontId="49" fillId="24" borderId="1" xfId="14" applyFont="1" applyFill="1" applyBorder="1" applyAlignment="1">
      <alignment horizontal="left" vertical="center" indent="1"/>
    </xf>
    <xf numFmtId="166" fontId="49" fillId="24" borderId="3" xfId="14" applyFont="1" applyFill="1" applyBorder="1" applyAlignment="1">
      <alignment horizontal="left" vertical="center" indent="1"/>
    </xf>
    <xf numFmtId="166" fontId="49" fillId="25" borderId="0" xfId="14" applyFont="1" applyFill="1" applyBorder="1" applyAlignment="1">
      <alignment horizontal="center" vertical="center"/>
    </xf>
    <xf numFmtId="166" fontId="49" fillId="24" borderId="5" xfId="14" applyFont="1" applyFill="1" applyBorder="1" applyAlignment="1">
      <alignment horizontal="left" vertical="center" indent="1"/>
    </xf>
    <xf numFmtId="166" fontId="50" fillId="0" borderId="0" xfId="14" applyFont="1" applyAlignment="1">
      <alignment horizontal="center" vertical="center" wrapText="1"/>
    </xf>
    <xf numFmtId="166" fontId="50" fillId="7" borderId="0" xfId="14" applyFont="1" applyFill="1" applyBorder="1" applyAlignment="1">
      <alignment horizontal="center" vertical="center"/>
    </xf>
    <xf numFmtId="166" fontId="70" fillId="26" borderId="0" xfId="12" applyNumberFormat="1" applyFont="1" applyFill="1" applyBorder="1" applyAlignment="1">
      <alignment horizontal="center" vertical="center" wrapText="1"/>
    </xf>
    <xf numFmtId="166" fontId="72" fillId="25" borderId="0" xfId="14" applyFont="1" applyFill="1" applyBorder="1" applyAlignment="1">
      <alignment horizontal="center" vertical="center" wrapText="1"/>
    </xf>
    <xf numFmtId="166" fontId="57" fillId="26" borderId="0" xfId="6" applyNumberFormat="1" applyFont="1" applyFill="1" applyBorder="1" applyAlignment="1">
      <alignment horizontal="center" vertical="center" wrapText="1"/>
    </xf>
    <xf numFmtId="166" fontId="71" fillId="7" borderId="0" xfId="6" applyNumberFormat="1" applyFont="1" applyFill="1" applyBorder="1" applyAlignment="1">
      <alignment horizontal="center" vertical="center" wrapText="1"/>
    </xf>
    <xf numFmtId="166" fontId="71" fillId="26" borderId="0" xfId="13" applyNumberFormat="1" applyFont="1" applyFill="1" applyBorder="1" applyAlignment="1">
      <alignment horizontal="center" vertical="center" wrapText="1"/>
    </xf>
    <xf numFmtId="166" fontId="71" fillId="26" borderId="0" xfId="6" applyNumberFormat="1" applyFont="1" applyFill="1" applyBorder="1" applyAlignment="1">
      <alignment horizontal="center" vertical="center" wrapText="1"/>
    </xf>
    <xf numFmtId="166" fontId="70" fillId="26" borderId="0" xfId="10" applyNumberFormat="1" applyFont="1" applyFill="1" applyBorder="1" applyAlignment="1">
      <alignment horizontal="center" vertical="center" wrapText="1"/>
    </xf>
    <xf numFmtId="166" fontId="71" fillId="26" borderId="0" xfId="5" applyNumberFormat="1" applyFont="1" applyFill="1" applyBorder="1" applyAlignment="1">
      <alignment horizontal="center" vertical="center" wrapText="1"/>
    </xf>
    <xf numFmtId="166" fontId="63" fillId="26" borderId="0" xfId="3" applyNumberFormat="1" applyFont="1" applyFill="1" applyBorder="1" applyAlignment="1">
      <alignment horizontal="center" vertical="center" wrapText="1"/>
    </xf>
    <xf numFmtId="166" fontId="51" fillId="26" borderId="0" xfId="10" applyNumberFormat="1" applyFont="1" applyFill="1" applyBorder="1" applyAlignment="1">
      <alignment horizontal="center" vertical="center" wrapText="1"/>
    </xf>
    <xf numFmtId="166" fontId="73" fillId="26" borderId="0" xfId="3" applyNumberFormat="1" applyFont="1" applyFill="1" applyBorder="1" applyAlignment="1">
      <alignment horizontal="center" vertical="center" wrapText="1"/>
    </xf>
    <xf numFmtId="166" fontId="51" fillId="26" borderId="0" xfId="8" applyNumberFormat="1" applyFont="1" applyFill="1" applyBorder="1" applyAlignment="1">
      <alignment horizontal="center" vertical="center" wrapText="1"/>
    </xf>
    <xf numFmtId="166" fontId="74" fillId="26" borderId="0" xfId="4" applyNumberFormat="1" applyFont="1" applyFill="1" applyBorder="1" applyAlignment="1">
      <alignment horizontal="center" vertical="center" wrapText="1"/>
    </xf>
    <xf numFmtId="166" fontId="55" fillId="26" borderId="0" xfId="6" applyNumberFormat="1" applyFont="1" applyFill="1" applyBorder="1" applyAlignment="1">
      <alignment horizontal="center" vertical="center" wrapText="1"/>
    </xf>
    <xf numFmtId="166" fontId="75" fillId="7" borderId="0" xfId="14" applyFont="1" applyFill="1" applyBorder="1"/>
    <xf numFmtId="49" fontId="48" fillId="25" borderId="5" xfId="14" applyNumberFormat="1" applyFont="1" applyFill="1" applyBorder="1" applyAlignment="1">
      <alignment horizontal="center" vertical="center"/>
    </xf>
    <xf numFmtId="49" fontId="24" fillId="19" borderId="5" xfId="11" applyNumberFormat="1" applyBorder="1" applyAlignment="1">
      <alignment horizontal="center" vertical="center"/>
    </xf>
    <xf numFmtId="166" fontId="76" fillId="26" borderId="0" xfId="12" applyNumberFormat="1" applyFont="1" applyFill="1" applyBorder="1" applyAlignment="1">
      <alignment horizontal="center" vertical="center" wrapText="1"/>
    </xf>
    <xf numFmtId="166" fontId="78" fillId="25" borderId="0" xfId="14" applyFont="1" applyFill="1" applyBorder="1" applyAlignment="1">
      <alignment horizontal="center" vertical="center" wrapText="1"/>
    </xf>
    <xf numFmtId="166" fontId="80" fillId="10" borderId="1" xfId="3" applyNumberFormat="1" applyFont="1" applyBorder="1" applyAlignment="1">
      <alignment horizontal="center" vertical="center" wrapText="1"/>
    </xf>
    <xf numFmtId="166" fontId="59" fillId="14" borderId="1" xfId="6" applyNumberFormat="1" applyFont="1" applyBorder="1" applyAlignment="1">
      <alignment horizontal="center" vertical="center" wrapText="1"/>
    </xf>
    <xf numFmtId="166" fontId="81" fillId="0" borderId="0" xfId="14" applyFont="1"/>
    <xf numFmtId="166" fontId="82" fillId="10" borderId="13" xfId="3" applyNumberFormat="1" applyFont="1" applyAlignment="1">
      <alignment horizontal="center" vertical="center" wrapText="1"/>
    </xf>
    <xf numFmtId="0" fontId="45" fillId="27" borderId="7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5" fillId="27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83" fillId="27" borderId="0" xfId="0" applyFont="1" applyFill="1" applyAlignment="1">
      <alignment horizontal="center" vertical="center" wrapText="1"/>
    </xf>
    <xf numFmtId="0" fontId="83" fillId="27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wrapText="1"/>
    </xf>
    <xf numFmtId="0" fontId="84" fillId="28" borderId="0" xfId="0" applyFont="1" applyFill="1" applyProtection="1">
      <protection locked="0"/>
    </xf>
    <xf numFmtId="0" fontId="85" fillId="0" borderId="0" xfId="0" applyFont="1"/>
    <xf numFmtId="0" fontId="84" fillId="27" borderId="0" xfId="0" applyFont="1" applyFill="1" applyProtection="1">
      <protection locked="0"/>
    </xf>
    <xf numFmtId="0" fontId="84" fillId="0" borderId="0" xfId="0" applyFont="1" applyProtection="1">
      <protection locked="0"/>
    </xf>
    <xf numFmtId="0" fontId="84" fillId="29" borderId="0" xfId="0" applyFont="1" applyFill="1" applyProtection="1">
      <protection locked="0"/>
    </xf>
    <xf numFmtId="0" fontId="86" fillId="0" borderId="7" xfId="0" applyFont="1" applyBorder="1" applyAlignment="1">
      <alignment vertical="center" wrapText="1"/>
    </xf>
    <xf numFmtId="0" fontId="87" fillId="0" borderId="7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88" fillId="0" borderId="7" xfId="0" applyFont="1" applyBorder="1" applyAlignment="1">
      <alignment vertical="center" wrapText="1"/>
    </xf>
    <xf numFmtId="0" fontId="89" fillId="0" borderId="0" xfId="0" applyFont="1" applyAlignment="1">
      <alignment horizontal="right" vertical="center"/>
    </xf>
    <xf numFmtId="0" fontId="89" fillId="0" borderId="0" xfId="0" applyFont="1" applyAlignment="1" applyProtection="1">
      <alignment vertical="center" wrapText="1"/>
      <protection locked="0"/>
    </xf>
    <xf numFmtId="0" fontId="89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right" vertical="center"/>
    </xf>
    <xf numFmtId="0" fontId="90" fillId="0" borderId="0" xfId="0" applyFont="1" applyAlignment="1" applyProtection="1">
      <alignment vertical="center"/>
      <protection locked="0"/>
    </xf>
    <xf numFmtId="0" fontId="90" fillId="0" borderId="0" xfId="0" applyFont="1" applyAlignment="1">
      <alignment vertical="center"/>
    </xf>
    <xf numFmtId="0" fontId="91" fillId="0" borderId="16" xfId="0" applyFont="1" applyBorder="1" applyAlignment="1">
      <alignment horizontal="right" vertical="center"/>
    </xf>
    <xf numFmtId="0" fontId="91" fillId="0" borderId="16" xfId="0" applyFont="1" applyBorder="1" applyAlignment="1" applyProtection="1">
      <alignment vertical="center" wrapText="1"/>
      <protection locked="0"/>
    </xf>
    <xf numFmtId="0" fontId="91" fillId="0" borderId="16" xfId="0" applyFont="1" applyBorder="1" applyAlignment="1" applyProtection="1">
      <alignment vertical="center"/>
      <protection locked="0"/>
    </xf>
    <xf numFmtId="0" fontId="91" fillId="0" borderId="16" xfId="0" applyFont="1" applyBorder="1" applyAlignment="1">
      <alignment vertical="center"/>
    </xf>
    <xf numFmtId="0" fontId="89" fillId="0" borderId="7" xfId="0" applyFont="1" applyBorder="1" applyAlignment="1">
      <alignment horizontal="right" vertical="center"/>
    </xf>
    <xf numFmtId="0" fontId="89" fillId="0" borderId="7" xfId="0" applyFont="1" applyBorder="1" applyAlignment="1" applyProtection="1">
      <alignment vertical="center" wrapText="1"/>
      <protection locked="0"/>
    </xf>
    <xf numFmtId="0" fontId="89" fillId="0" borderId="7" xfId="0" applyFont="1" applyBorder="1" applyAlignment="1" applyProtection="1">
      <alignment vertical="center"/>
      <protection locked="0"/>
    </xf>
    <xf numFmtId="0" fontId="89" fillId="0" borderId="7" xfId="0" applyFont="1" applyBorder="1" applyAlignment="1">
      <alignment vertical="center"/>
    </xf>
    <xf numFmtId="0" fontId="90" fillId="0" borderId="7" xfId="0" applyFont="1" applyBorder="1" applyAlignment="1">
      <alignment horizontal="right" vertical="center"/>
    </xf>
    <xf numFmtId="0" fontId="90" fillId="0" borderId="7" xfId="0" applyFont="1" applyBorder="1" applyAlignment="1" applyProtection="1">
      <alignment vertical="center"/>
      <protection locked="0"/>
    </xf>
    <xf numFmtId="0" fontId="90" fillId="0" borderId="7" xfId="0" applyFont="1" applyBorder="1" applyAlignment="1">
      <alignment vertical="center"/>
    </xf>
    <xf numFmtId="0" fontId="91" fillId="0" borderId="7" xfId="0" applyFont="1" applyBorder="1" applyAlignment="1">
      <alignment horizontal="right" vertical="center"/>
    </xf>
    <xf numFmtId="0" fontId="91" fillId="0" borderId="7" xfId="0" applyFont="1" applyBorder="1" applyAlignment="1" applyProtection="1">
      <alignment vertical="center" wrapText="1"/>
      <protection locked="0"/>
    </xf>
    <xf numFmtId="0" fontId="91" fillId="0" borderId="7" xfId="0" applyFont="1" applyBorder="1" applyAlignment="1" applyProtection="1">
      <alignment vertical="center"/>
      <protection locked="0"/>
    </xf>
    <xf numFmtId="0" fontId="91" fillId="0" borderId="7" xfId="0" applyFont="1" applyBorder="1" applyAlignment="1">
      <alignment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wrapText="1"/>
    </xf>
    <xf numFmtId="0" fontId="45" fillId="0" borderId="0" xfId="0" applyFont="1"/>
    <xf numFmtId="0" fontId="92" fillId="0" borderId="0" xfId="0" applyFont="1" applyAlignment="1">
      <alignment horizontal="right" vertical="center"/>
    </xf>
    <xf numFmtId="0" fontId="83" fillId="28" borderId="0" xfId="0" applyFont="1" applyFill="1" applyAlignment="1">
      <alignment vertical="center"/>
    </xf>
    <xf numFmtId="0" fontId="83" fillId="28" borderId="0" xfId="0" applyFont="1" applyFill="1" applyAlignment="1">
      <alignment vertical="center" wrapText="1"/>
    </xf>
    <xf numFmtId="0" fontId="43" fillId="0" borderId="0" xfId="0" applyFont="1"/>
    <xf numFmtId="0" fontId="83" fillId="27" borderId="0" xfId="0" applyFont="1" applyFill="1" applyAlignment="1">
      <alignment vertical="center"/>
    </xf>
    <xf numFmtId="0" fontId="83" fillId="27" borderId="0" xfId="0" applyFont="1" applyFill="1" applyAlignment="1">
      <alignment vertical="center" wrapText="1"/>
    </xf>
    <xf numFmtId="0" fontId="83" fillId="0" borderId="0" xfId="0" applyFont="1" applyAlignment="1">
      <alignment vertical="center" wrapText="1"/>
    </xf>
    <xf numFmtId="0" fontId="83" fillId="29" borderId="0" xfId="0" applyFont="1" applyFill="1" applyAlignment="1">
      <alignment vertical="center"/>
    </xf>
    <xf numFmtId="0" fontId="83" fillId="29" borderId="0" xfId="0" applyFont="1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/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45" fillId="30" borderId="0" xfId="0" applyFont="1" applyFill="1" applyAlignment="1">
      <alignment horizontal="right" vertical="center"/>
    </xf>
    <xf numFmtId="0" fontId="45" fillId="30" borderId="0" xfId="0" applyFont="1" applyFill="1" applyAlignment="1">
      <alignment wrapText="1"/>
    </xf>
    <xf numFmtId="0" fontId="45" fillId="30" borderId="0" xfId="0" applyFont="1" applyFill="1"/>
    <xf numFmtId="0" fontId="45" fillId="27" borderId="0" xfId="0" applyFont="1" applyFill="1" applyAlignment="1">
      <alignment horizontal="right" vertical="center"/>
    </xf>
    <xf numFmtId="0" fontId="45" fillId="27" borderId="0" xfId="0" applyFont="1" applyFill="1" applyAlignment="1">
      <alignment wrapText="1"/>
    </xf>
    <xf numFmtId="0" fontId="45" fillId="27" borderId="0" xfId="0" applyFont="1" applyFill="1"/>
    <xf numFmtId="0" fontId="45" fillId="29" borderId="0" xfId="0" applyFont="1" applyFill="1" applyAlignment="1">
      <alignment horizontal="right" vertical="center"/>
    </xf>
    <xf numFmtId="0" fontId="45" fillId="29" borderId="0" xfId="0" applyFont="1" applyFill="1" applyAlignment="1">
      <alignment wrapText="1"/>
    </xf>
    <xf numFmtId="0" fontId="45" fillId="29" borderId="0" xfId="0" applyFont="1" applyFill="1"/>
    <xf numFmtId="0" fontId="0" fillId="0" borderId="7" xfId="0" applyBorder="1" applyAlignment="1">
      <alignment horizontal="center"/>
    </xf>
    <xf numFmtId="0" fontId="92" fillId="31" borderId="0" xfId="0" applyFont="1" applyFill="1"/>
    <xf numFmtId="0" fontId="92" fillId="31" borderId="0" xfId="0" applyFont="1" applyFill="1" applyAlignment="1">
      <alignment horizontal="center" vertical="center"/>
    </xf>
    <xf numFmtId="0" fontId="92" fillId="27" borderId="0" xfId="0" applyFont="1" applyFill="1"/>
    <xf numFmtId="0" fontId="92" fillId="27" borderId="0" xfId="0" applyFont="1" applyFill="1" applyAlignment="1">
      <alignment horizontal="center" vertical="center"/>
    </xf>
    <xf numFmtId="0" fontId="92" fillId="29" borderId="0" xfId="0" applyFont="1" applyFill="1"/>
    <xf numFmtId="0" fontId="92" fillId="29" borderId="0" xfId="0" applyFont="1" applyFill="1" applyAlignment="1">
      <alignment horizontal="center"/>
    </xf>
    <xf numFmtId="0" fontId="93" fillId="0" borderId="0" xfId="0" applyFont="1"/>
    <xf numFmtId="0" fontId="93" fillId="0" borderId="0" xfId="0" applyFont="1" applyAlignment="1">
      <alignment horizontal="center"/>
    </xf>
    <xf numFmtId="0" fontId="83" fillId="31" borderId="0" xfId="0" applyFont="1" applyFill="1" applyAlignment="1">
      <alignment vertical="center"/>
    </xf>
    <xf numFmtId="0" fontId="83" fillId="31" borderId="0" xfId="0" applyFont="1" applyFill="1" applyAlignment="1">
      <alignment vertical="center" wrapText="1"/>
    </xf>
    <xf numFmtId="0" fontId="0" fillId="0" borderId="7" xfId="0" applyBorder="1" applyAlignment="1" applyProtection="1">
      <alignment horizontal="right" vertical="center"/>
      <protection locked="0"/>
    </xf>
    <xf numFmtId="0" fontId="45" fillId="31" borderId="0" xfId="0" applyFont="1" applyFill="1" applyAlignment="1">
      <alignment horizontal="right" vertical="center"/>
    </xf>
    <xf numFmtId="0" fontId="45" fillId="31" borderId="0" xfId="0" applyFont="1" applyFill="1"/>
    <xf numFmtId="0" fontId="92" fillId="31" borderId="0" xfId="0" applyFont="1" applyFill="1" applyAlignment="1">
      <alignment horizontal="right"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0" fontId="0" fillId="30" borderId="0" xfId="0" applyFill="1" applyAlignment="1">
      <alignment horizontal="right" vertical="center"/>
    </xf>
    <xf numFmtId="0" fontId="92" fillId="32" borderId="0" xfId="0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92" fillId="29" borderId="0" xfId="0" applyFont="1" applyFill="1" applyAlignment="1">
      <alignment horizontal="right" vertical="center"/>
    </xf>
    <xf numFmtId="0" fontId="0" fillId="34" borderId="0" xfId="0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93" fillId="31" borderId="0" xfId="0" applyFont="1" applyFill="1"/>
    <xf numFmtId="0" fontId="0" fillId="31" borderId="0" xfId="0" applyFill="1"/>
    <xf numFmtId="0" fontId="91" fillId="27" borderId="0" xfId="0" applyFont="1" applyFill="1"/>
    <xf numFmtId="0" fontId="0" fillId="29" borderId="0" xfId="0" applyFill="1"/>
    <xf numFmtId="0" fontId="93" fillId="0" borderId="7" xfId="0" applyFont="1" applyBorder="1"/>
    <xf numFmtId="0" fontId="93" fillId="0" borderId="7" xfId="0" applyFont="1" applyBorder="1" applyAlignment="1">
      <alignment horizontal="left"/>
    </xf>
    <xf numFmtId="0" fontId="93" fillId="0" borderId="0" xfId="0" applyFont="1" applyAlignment="1" applyProtection="1">
      <alignment horizontal="left"/>
      <protection locked="0"/>
    </xf>
    <xf numFmtId="0" fontId="83" fillId="31" borderId="7" xfId="0" applyFont="1" applyFill="1" applyBorder="1" applyAlignment="1">
      <alignment vertical="center"/>
    </xf>
    <xf numFmtId="0" fontId="95" fillId="31" borderId="7" xfId="0" applyFont="1" applyFill="1" applyBorder="1" applyAlignment="1">
      <alignment horizontal="left" vertical="center" wrapText="1"/>
    </xf>
    <xf numFmtId="0" fontId="83" fillId="31" borderId="7" xfId="0" applyFont="1" applyFill="1" applyBorder="1" applyAlignment="1">
      <alignment vertical="center" wrapText="1"/>
    </xf>
    <xf numFmtId="0" fontId="83" fillId="27" borderId="7" xfId="0" applyFont="1" applyFill="1" applyBorder="1" applyAlignment="1">
      <alignment vertical="center"/>
    </xf>
    <xf numFmtId="0" fontId="95" fillId="27" borderId="7" xfId="0" applyFont="1" applyFill="1" applyBorder="1" applyAlignment="1">
      <alignment horizontal="left" vertical="center" wrapText="1"/>
    </xf>
    <xf numFmtId="0" fontId="83" fillId="27" borderId="7" xfId="0" applyFont="1" applyFill="1" applyBorder="1" applyAlignment="1">
      <alignment vertical="center" wrapText="1"/>
    </xf>
    <xf numFmtId="0" fontId="83" fillId="29" borderId="7" xfId="0" applyFont="1" applyFill="1" applyBorder="1" applyAlignment="1">
      <alignment vertical="center"/>
    </xf>
    <xf numFmtId="0" fontId="95" fillId="29" borderId="7" xfId="0" applyFont="1" applyFill="1" applyBorder="1" applyAlignment="1">
      <alignment horizontal="left" vertical="center" wrapText="1"/>
    </xf>
    <xf numFmtId="0" fontId="83" fillId="29" borderId="7" xfId="0" applyFont="1" applyFill="1" applyBorder="1" applyAlignment="1">
      <alignment vertical="center" wrapText="1"/>
    </xf>
    <xf numFmtId="0" fontId="0" fillId="31" borderId="0" xfId="0" applyFill="1" applyAlignment="1">
      <alignment horizontal="right" vertical="center"/>
    </xf>
    <xf numFmtId="0" fontId="0" fillId="27" borderId="0" xfId="0" applyFill="1" applyAlignment="1">
      <alignment horizontal="right" vertical="center"/>
    </xf>
    <xf numFmtId="0" fontId="0" fillId="27" borderId="0" xfId="0" applyFill="1"/>
    <xf numFmtId="0" fontId="0" fillId="29" borderId="0" xfId="0" applyFill="1" applyAlignment="1">
      <alignment horizontal="right" vertical="center"/>
    </xf>
    <xf numFmtId="0" fontId="0" fillId="31" borderId="7" xfId="0" applyFill="1" applyBorder="1"/>
    <xf numFmtId="0" fontId="0" fillId="31" borderId="7" xfId="0" applyFill="1" applyBorder="1" applyAlignment="1">
      <alignment horizontal="right" vertical="center"/>
    </xf>
    <xf numFmtId="0" fontId="0" fillId="27" borderId="7" xfId="0" applyFill="1" applyBorder="1" applyAlignment="1">
      <alignment horizontal="right" vertical="center"/>
    </xf>
    <xf numFmtId="0" fontId="0" fillId="27" borderId="7" xfId="0" applyFill="1" applyBorder="1"/>
    <xf numFmtId="0" fontId="0" fillId="29" borderId="7" xfId="0" applyFill="1" applyBorder="1" applyAlignment="1">
      <alignment horizontal="right" vertical="center"/>
    </xf>
    <xf numFmtId="0" fontId="0" fillId="29" borderId="7" xfId="0" applyFill="1" applyBorder="1"/>
    <xf numFmtId="0" fontId="45" fillId="31" borderId="4" xfId="0" applyFont="1" applyFill="1" applyBorder="1" applyAlignment="1">
      <alignment horizontal="right" vertical="center"/>
    </xf>
    <xf numFmtId="0" fontId="45" fillId="31" borderId="4" xfId="0" applyFont="1" applyFill="1" applyBorder="1"/>
    <xf numFmtId="0" fontId="45" fillId="27" borderId="4" xfId="0" applyFont="1" applyFill="1" applyBorder="1" applyAlignment="1">
      <alignment horizontal="right" vertical="center"/>
    </xf>
    <xf numFmtId="0" fontId="45" fillId="27" borderId="4" xfId="0" applyFont="1" applyFill="1" applyBorder="1"/>
    <xf numFmtId="0" fontId="45" fillId="29" borderId="4" xfId="0" applyFont="1" applyFill="1" applyBorder="1" applyAlignment="1">
      <alignment horizontal="right" vertical="center"/>
    </xf>
    <xf numFmtId="0" fontId="45" fillId="29" borderId="4" xfId="0" applyFont="1" applyFill="1" applyBorder="1"/>
    <xf numFmtId="0" fontId="30" fillId="0" borderId="7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>
      <alignment horizontal="right" vertical="center"/>
    </xf>
    <xf numFmtId="0" fontId="30" fillId="0" borderId="7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4" xfId="0" applyFont="1" applyBorder="1" applyAlignment="1">
      <alignment horizontal="left"/>
    </xf>
    <xf numFmtId="0" fontId="45" fillId="31" borderId="7" xfId="0" applyFont="1" applyFill="1" applyBorder="1" applyAlignment="1">
      <alignment horizontal="right" vertical="center"/>
    </xf>
    <xf numFmtId="0" fontId="45" fillId="31" borderId="7" xfId="0" applyFont="1" applyFill="1" applyBorder="1"/>
    <xf numFmtId="0" fontId="30" fillId="0" borderId="0" xfId="0" applyFont="1"/>
    <xf numFmtId="0" fontId="0" fillId="35" borderId="0" xfId="0" applyFill="1" applyAlignment="1">
      <alignment horizontal="right" vertical="center"/>
    </xf>
    <xf numFmtId="0" fontId="96" fillId="0" borderId="0" xfId="16"/>
    <xf numFmtId="0" fontId="96" fillId="0" borderId="0" xfId="16" applyAlignment="1">
      <alignment horizontal="right" vertical="center" shrinkToFit="1"/>
    </xf>
    <xf numFmtId="0" fontId="97" fillId="0" borderId="0" xfId="16" applyFont="1" applyAlignment="1">
      <alignment vertical="center"/>
    </xf>
    <xf numFmtId="0" fontId="98" fillId="0" borderId="0" xfId="16" applyFont="1" applyAlignment="1">
      <alignment vertical="center"/>
    </xf>
    <xf numFmtId="0" fontId="94" fillId="0" borderId="0" xfId="0" applyFont="1" applyProtection="1">
      <protection locked="0"/>
    </xf>
    <xf numFmtId="0" fontId="94" fillId="0" borderId="0" xfId="0" applyFont="1" applyAlignment="1" applyProtection="1">
      <alignment vertical="center"/>
      <protection locked="0"/>
    </xf>
    <xf numFmtId="0" fontId="96" fillId="0" borderId="0" xfId="16" applyAlignment="1">
      <alignment vertical="center"/>
    </xf>
    <xf numFmtId="0" fontId="94" fillId="0" borderId="0" xfId="0" applyFont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/>
      <protection locked="0"/>
    </xf>
    <xf numFmtId="0" fontId="96" fillId="0" borderId="0" xfId="16" applyAlignment="1">
      <alignment horizontal="center"/>
    </xf>
    <xf numFmtId="49" fontId="0" fillId="0" borderId="7" xfId="16" applyNumberFormat="1" applyFont="1" applyBorder="1" applyAlignment="1" applyProtection="1">
      <alignment vertical="center"/>
      <protection locked="0"/>
    </xf>
    <xf numFmtId="49" fontId="98" fillId="0" borderId="0" xfId="16" applyNumberFormat="1" applyFont="1" applyAlignment="1" applyProtection="1">
      <alignment vertical="center"/>
      <protection locked="0"/>
    </xf>
    <xf numFmtId="49" fontId="98" fillId="0" borderId="0" xfId="16" applyNumberFormat="1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vertical="center"/>
    </xf>
    <xf numFmtId="0" fontId="94" fillId="0" borderId="0" xfId="0" applyFont="1"/>
    <xf numFmtId="0" fontId="96" fillId="0" borderId="0" xfId="16" applyAlignment="1" applyProtection="1">
      <alignment horizontal="center"/>
      <protection locked="0"/>
    </xf>
    <xf numFmtId="0" fontId="96" fillId="0" borderId="0" xfId="16" applyAlignment="1" applyProtection="1">
      <alignment horizontal="center" shrinkToFit="1"/>
      <protection locked="0"/>
    </xf>
    <xf numFmtId="0" fontId="99" fillId="0" borderId="0" xfId="0" applyFont="1" applyProtection="1">
      <protection locked="0"/>
    </xf>
    <xf numFmtId="0" fontId="100" fillId="0" borderId="0" xfId="0" applyFont="1" applyAlignment="1" applyProtection="1">
      <alignment horizontal="center" shrinkToFit="1"/>
      <protection locked="0"/>
    </xf>
    <xf numFmtId="0" fontId="101" fillId="0" borderId="0" xfId="0" applyFont="1" applyProtection="1">
      <protection locked="0"/>
    </xf>
    <xf numFmtId="0" fontId="102" fillId="15" borderId="21" xfId="7" applyFont="1" applyBorder="1" applyAlignment="1" applyProtection="1">
      <alignment horizontal="center" vertical="center" wrapText="1"/>
    </xf>
    <xf numFmtId="0" fontId="103" fillId="15" borderId="22" xfId="7" applyFont="1" applyBorder="1" applyAlignment="1" applyProtection="1">
      <alignment horizontal="center" vertical="center" wrapText="1"/>
    </xf>
    <xf numFmtId="0" fontId="103" fillId="15" borderId="23" xfId="7" applyFont="1" applyBorder="1" applyAlignment="1" applyProtection="1">
      <alignment horizontal="center" vertical="center" wrapText="1"/>
    </xf>
    <xf numFmtId="0" fontId="103" fillId="15" borderId="24" xfId="7" applyFont="1" applyBorder="1" applyAlignment="1" applyProtection="1">
      <alignment horizontal="center" vertical="center" wrapText="1"/>
    </xf>
    <xf numFmtId="0" fontId="98" fillId="0" borderId="0" xfId="16" applyFont="1" applyAlignment="1">
      <alignment horizontal="right" vertical="center"/>
    </xf>
    <xf numFmtId="2" fontId="104" fillId="15" borderId="25" xfId="7" applyNumberFormat="1" applyFont="1" applyBorder="1" applyProtection="1"/>
    <xf numFmtId="2" fontId="104" fillId="15" borderId="26" xfId="7" applyNumberFormat="1" applyFont="1" applyBorder="1" applyProtection="1"/>
    <xf numFmtId="0" fontId="105" fillId="7" borderId="27" xfId="7" applyFont="1" applyFill="1" applyBorder="1" applyAlignment="1" applyProtection="1">
      <alignment wrapText="1"/>
      <protection locked="0"/>
    </xf>
    <xf numFmtId="2" fontId="104" fillId="15" borderId="27" xfId="7" applyNumberFormat="1" applyFont="1" applyBorder="1" applyProtection="1"/>
    <xf numFmtId="2" fontId="104" fillId="15" borderId="28" xfId="7" applyNumberFormat="1" applyFont="1" applyBorder="1" applyAlignment="1" applyProtection="1">
      <alignment vertical="center"/>
    </xf>
    <xf numFmtId="0" fontId="98" fillId="0" borderId="0" xfId="16" applyFont="1" applyAlignment="1" applyProtection="1">
      <alignment horizontal="right" vertical="center"/>
      <protection locked="0"/>
    </xf>
    <xf numFmtId="0" fontId="0" fillId="0" borderId="0" xfId="0" applyAlignment="1" applyProtection="1">
      <alignment shrinkToFit="1"/>
      <protection locked="0"/>
    </xf>
    <xf numFmtId="0" fontId="106" fillId="27" borderId="29" xfId="16" applyFont="1" applyFill="1" applyBorder="1" applyAlignment="1">
      <alignment horizontal="center" vertical="center" wrapText="1"/>
    </xf>
    <xf numFmtId="0" fontId="106" fillId="27" borderId="29" xfId="16" applyFont="1" applyFill="1" applyBorder="1" applyAlignment="1">
      <alignment horizontal="center" vertical="center" shrinkToFit="1"/>
    </xf>
    <xf numFmtId="0" fontId="107" fillId="27" borderId="29" xfId="17" applyFont="1" applyFill="1" applyBorder="1" applyAlignment="1">
      <alignment horizontal="center" vertical="center" wrapText="1"/>
    </xf>
    <xf numFmtId="0" fontId="106" fillId="27" borderId="29" xfId="16" applyFont="1" applyFill="1" applyBorder="1" applyAlignment="1">
      <alignment horizontal="center" vertical="center" wrapText="1" shrinkToFit="1"/>
    </xf>
    <xf numFmtId="0" fontId="106" fillId="27" borderId="22" xfId="16" applyFont="1" applyFill="1" applyBorder="1" applyAlignment="1">
      <alignment horizontal="center" vertical="center" wrapText="1" shrinkToFit="1"/>
    </xf>
    <xf numFmtId="0" fontId="106" fillId="36" borderId="30" xfId="16" applyFont="1" applyFill="1" applyBorder="1" applyAlignment="1" applyProtection="1">
      <alignment horizontal="center" vertical="center" wrapText="1" shrinkToFit="1"/>
      <protection locked="0"/>
    </xf>
    <xf numFmtId="0" fontId="0" fillId="0" borderId="2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 applyProtection="1">
      <alignment horizontal="center" shrinkToFit="1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4" fontId="0" fillId="27" borderId="29" xfId="0" applyNumberFormat="1" applyFill="1" applyBorder="1"/>
    <xf numFmtId="0" fontId="0" fillId="0" borderId="32" xfId="0" applyBorder="1" applyProtection="1">
      <protection locked="0"/>
    </xf>
    <xf numFmtId="0" fontId="108" fillId="27" borderId="29" xfId="0" applyFont="1" applyFill="1" applyBorder="1"/>
    <xf numFmtId="167" fontId="108" fillId="27" borderId="29" xfId="0" applyNumberFormat="1" applyFont="1" applyFill="1" applyBorder="1"/>
    <xf numFmtId="2" fontId="108" fillId="27" borderId="29" xfId="0" applyNumberFormat="1" applyFont="1" applyFill="1" applyBorder="1"/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4" fontId="0" fillId="0" borderId="0" xfId="0" applyNumberFormat="1" applyProtection="1">
      <protection locked="0"/>
    </xf>
    <xf numFmtId="0" fontId="0" fillId="0" borderId="32" xfId="0" applyBorder="1" applyAlignment="1" applyProtection="1">
      <alignment shrinkToFit="1"/>
      <protection locked="0"/>
    </xf>
    <xf numFmtId="10" fontId="0" fillId="0" borderId="0" xfId="0" applyNumberFormat="1" applyProtection="1">
      <protection locked="0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Protection="1"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right" shrinkToFit="1"/>
      <protection locked="0"/>
    </xf>
    <xf numFmtId="0" fontId="0" fillId="0" borderId="29" xfId="0" applyBorder="1" applyAlignment="1" applyProtection="1">
      <alignment horizontal="left" shrinkToFit="1"/>
      <protection locked="0"/>
    </xf>
    <xf numFmtId="4" fontId="0" fillId="27" borderId="29" xfId="0" applyNumberFormat="1" applyFill="1" applyBorder="1" applyProtection="1">
      <protection locked="0"/>
    </xf>
    <xf numFmtId="0" fontId="0" fillId="0" borderId="29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horizontal="center" shrinkToFit="1"/>
      <protection locked="0"/>
    </xf>
    <xf numFmtId="4" fontId="0" fillId="0" borderId="29" xfId="0" applyNumberFormat="1" applyBorder="1"/>
    <xf numFmtId="0" fontId="91" fillId="0" borderId="29" xfId="0" applyFont="1" applyBorder="1"/>
    <xf numFmtId="2" fontId="91" fillId="0" borderId="29" xfId="0" applyNumberFormat="1" applyFont="1" applyBorder="1"/>
    <xf numFmtId="0" fontId="0" fillId="0" borderId="18" xfId="0" applyBorder="1" applyProtection="1">
      <protection locked="0"/>
    </xf>
    <xf numFmtId="0" fontId="96" fillId="0" borderId="0" xfId="16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106" fillId="0" borderId="36" xfId="16" applyFont="1" applyBorder="1" applyAlignment="1">
      <alignment horizontal="center" vertical="center" wrapText="1"/>
    </xf>
    <xf numFmtId="0" fontId="106" fillId="0" borderId="30" xfId="16" applyFont="1" applyBorder="1" applyAlignment="1">
      <alignment horizontal="center" vertical="center" shrinkToFit="1"/>
    </xf>
    <xf numFmtId="0" fontId="106" fillId="0" borderId="30" xfId="16" applyFont="1" applyBorder="1" applyAlignment="1">
      <alignment horizontal="center" vertical="center" wrapText="1"/>
    </xf>
    <xf numFmtId="0" fontId="106" fillId="0" borderId="30" xfId="17" applyFont="1" applyBorder="1" applyAlignment="1">
      <alignment horizontal="center" vertical="center" wrapText="1"/>
    </xf>
    <xf numFmtId="0" fontId="0" fillId="0" borderId="34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4" xfId="0" applyBorder="1" applyAlignment="1" applyProtection="1">
      <alignment shrinkToFit="1"/>
      <protection locked="0"/>
    </xf>
    <xf numFmtId="0" fontId="0" fillId="0" borderId="35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06" fillId="0" borderId="33" xfId="17" applyFont="1" applyBorder="1" applyAlignment="1">
      <alignment horizontal="center" vertical="center" shrinkToFit="1"/>
    </xf>
    <xf numFmtId="0" fontId="0" fillId="0" borderId="38" xfId="0" applyBorder="1" applyAlignment="1" applyProtection="1">
      <alignment shrinkToFit="1"/>
      <protection locked="0"/>
    </xf>
    <xf numFmtId="0" fontId="0" fillId="0" borderId="39" xfId="0" applyBorder="1" applyAlignment="1" applyProtection="1">
      <alignment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4" fontId="84" fillId="38" borderId="30" xfId="17" applyNumberFormat="1" applyFont="1" applyFill="1" applyBorder="1" applyAlignment="1">
      <alignment horizontal="center" vertical="center" wrapText="1"/>
    </xf>
    <xf numFmtId="0" fontId="0" fillId="37" borderId="34" xfId="0" applyFill="1" applyBorder="1" applyProtection="1">
      <protection locked="0"/>
    </xf>
    <xf numFmtId="166" fontId="62" fillId="10" borderId="1" xfId="3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0" fontId="112" fillId="0" borderId="42" xfId="0" applyFont="1" applyBorder="1" applyAlignment="1">
      <alignment horizontal="left" vertical="center" wrapText="1" indent="1"/>
    </xf>
    <xf numFmtId="0" fontId="112" fillId="0" borderId="41" xfId="0" applyFont="1" applyBorder="1" applyAlignment="1">
      <alignment horizontal="left" vertical="center" wrapText="1" indent="1"/>
    </xf>
    <xf numFmtId="0" fontId="112" fillId="0" borderId="40" xfId="0" applyFont="1" applyBorder="1" applyAlignment="1">
      <alignment horizontal="left" vertical="center" wrapText="1" indent="1"/>
    </xf>
    <xf numFmtId="0" fontId="118" fillId="3" borderId="15" xfId="0" applyFont="1" applyFill="1" applyBorder="1" applyAlignment="1">
      <alignment horizontal="center" vertical="center" wrapText="1"/>
    </xf>
    <xf numFmtId="0" fontId="120" fillId="0" borderId="42" xfId="0" applyFont="1" applyBorder="1" applyAlignment="1">
      <alignment horizontal="left" vertical="center" wrapText="1" indent="1"/>
    </xf>
    <xf numFmtId="0" fontId="120" fillId="0" borderId="41" xfId="0" applyFont="1" applyBorder="1" applyAlignment="1">
      <alignment horizontal="left" vertical="center" wrapText="1" indent="1"/>
    </xf>
    <xf numFmtId="0" fontId="120" fillId="0" borderId="40" xfId="0" applyFont="1" applyBorder="1" applyAlignment="1">
      <alignment horizontal="left" vertical="center" wrapText="1" indent="1"/>
    </xf>
    <xf numFmtId="0" fontId="112" fillId="0" borderId="43" xfId="0" applyFont="1" applyBorder="1" applyAlignment="1">
      <alignment horizontal="left" vertical="center" wrapText="1" indent="1"/>
    </xf>
    <xf numFmtId="0" fontId="112" fillId="0" borderId="44" xfId="0" applyFont="1" applyBorder="1" applyAlignment="1">
      <alignment horizontal="left" vertical="center" wrapText="1" indent="1"/>
    </xf>
    <xf numFmtId="0" fontId="118" fillId="3" borderId="10" xfId="0" applyFont="1" applyFill="1" applyBorder="1" applyAlignment="1">
      <alignment horizontal="center" vertical="center" wrapText="1"/>
    </xf>
    <xf numFmtId="0" fontId="119" fillId="39" borderId="17" xfId="0" applyFont="1" applyFill="1" applyBorder="1" applyAlignment="1">
      <alignment horizontal="center" vertical="center" wrapText="1"/>
    </xf>
    <xf numFmtId="0" fontId="119" fillId="39" borderId="10" xfId="0" applyFont="1" applyFill="1" applyBorder="1" applyAlignment="1">
      <alignment horizontal="center" vertical="center" wrapText="1"/>
    </xf>
    <xf numFmtId="0" fontId="119" fillId="40" borderId="10" xfId="0" applyFont="1" applyFill="1" applyBorder="1" applyAlignment="1">
      <alignment horizontal="center" vertical="center" wrapText="1"/>
    </xf>
    <xf numFmtId="0" fontId="119" fillId="39" borderId="15" xfId="0" applyFont="1" applyFill="1" applyBorder="1" applyAlignment="1">
      <alignment horizontal="center" vertical="center" wrapText="1"/>
    </xf>
    <xf numFmtId="0" fontId="119" fillId="40" borderId="15" xfId="0" applyFont="1" applyFill="1" applyBorder="1" applyAlignment="1">
      <alignment horizontal="center" vertical="center" wrapText="1"/>
    </xf>
    <xf numFmtId="0" fontId="121" fillId="7" borderId="0" xfId="0" applyFont="1" applyFill="1" applyAlignment="1">
      <alignment horizontal="center"/>
    </xf>
    <xf numFmtId="0" fontId="121" fillId="0" borderId="20" xfId="0" applyFont="1" applyBorder="1" applyAlignment="1">
      <alignment horizontal="center"/>
    </xf>
    <xf numFmtId="0" fontId="121" fillId="0" borderId="8" xfId="0" applyFont="1" applyBorder="1" applyAlignment="1">
      <alignment horizontal="center"/>
    </xf>
    <xf numFmtId="0" fontId="121" fillId="0" borderId="0" xfId="0" applyFont="1" applyAlignment="1">
      <alignment horizontal="center"/>
    </xf>
    <xf numFmtId="1" fontId="121" fillId="7" borderId="0" xfId="0" applyNumberFormat="1" applyFont="1" applyFill="1" applyAlignment="1">
      <alignment horizontal="center"/>
    </xf>
    <xf numFmtId="2" fontId="121" fillId="0" borderId="8" xfId="0" applyNumberFormat="1" applyFont="1" applyBorder="1" applyAlignment="1">
      <alignment horizontal="center"/>
    </xf>
    <xf numFmtId="3" fontId="121" fillId="0" borderId="15" xfId="0" applyNumberFormat="1" applyFont="1" applyBorder="1" applyAlignment="1">
      <alignment horizontal="center"/>
    </xf>
    <xf numFmtId="3" fontId="121" fillId="0" borderId="8" xfId="0" applyNumberFormat="1" applyFont="1" applyBorder="1" applyAlignment="1">
      <alignment horizontal="center"/>
    </xf>
    <xf numFmtId="3" fontId="121" fillId="0" borderId="20" xfId="0" applyNumberFormat="1" applyFont="1" applyBorder="1" applyAlignment="1">
      <alignment horizontal="center"/>
    </xf>
    <xf numFmtId="1" fontId="121" fillId="0" borderId="0" xfId="0" applyNumberFormat="1" applyFont="1" applyAlignment="1">
      <alignment horizontal="center"/>
    </xf>
    <xf numFmtId="1" fontId="121" fillId="0" borderId="8" xfId="0" applyNumberFormat="1" applyFont="1" applyBorder="1" applyAlignment="1">
      <alignment horizontal="center"/>
    </xf>
    <xf numFmtId="3" fontId="123" fillId="7" borderId="50" xfId="21" applyNumberFormat="1" applyFont="1" applyFill="1" applyBorder="1" applyAlignment="1">
      <alignment vertical="top" textRotation="90" wrapText="1"/>
    </xf>
    <xf numFmtId="1" fontId="123" fillId="7" borderId="45" xfId="21" applyNumberFormat="1" applyFont="1" applyFill="1" applyBorder="1" applyAlignment="1">
      <alignment vertical="top" textRotation="90" wrapText="1"/>
    </xf>
    <xf numFmtId="164" fontId="123" fillId="7" borderId="45" xfId="21" applyFont="1" applyFill="1" applyBorder="1" applyAlignment="1">
      <alignment vertical="top" textRotation="90" wrapText="1"/>
    </xf>
    <xf numFmtId="3" fontId="123" fillId="7" borderId="0" xfId="21" applyNumberFormat="1" applyFont="1" applyFill="1" applyBorder="1" applyAlignment="1">
      <alignment vertical="top" textRotation="90" wrapText="1"/>
    </xf>
    <xf numFmtId="1" fontId="123" fillId="7" borderId="46" xfId="21" applyNumberFormat="1" applyFont="1" applyFill="1" applyBorder="1" applyAlignment="1">
      <alignment vertical="top" textRotation="90" wrapText="1"/>
    </xf>
    <xf numFmtId="164" fontId="123" fillId="7" borderId="46" xfId="21" applyFont="1" applyFill="1" applyBorder="1" applyAlignment="1">
      <alignment vertical="top" textRotation="90" wrapText="1"/>
    </xf>
    <xf numFmtId="3" fontId="123" fillId="7" borderId="7" xfId="21" applyNumberFormat="1" applyFont="1" applyFill="1" applyBorder="1" applyAlignment="1">
      <alignment vertical="top" textRotation="90" wrapText="1"/>
    </xf>
    <xf numFmtId="1" fontId="123" fillId="7" borderId="52" xfId="21" applyNumberFormat="1" applyFont="1" applyFill="1" applyBorder="1" applyAlignment="1">
      <alignment vertical="top" textRotation="90" wrapText="1"/>
    </xf>
    <xf numFmtId="164" fontId="123" fillId="7" borderId="52" xfId="21" applyFont="1" applyFill="1" applyBorder="1" applyAlignment="1">
      <alignment vertical="top" textRotation="90" wrapText="1"/>
    </xf>
    <xf numFmtId="0" fontId="121" fillId="0" borderId="53" xfId="0" applyFont="1" applyBorder="1" applyAlignment="1">
      <alignment horizontal="center"/>
    </xf>
    <xf numFmtId="0" fontId="124" fillId="7" borderId="55" xfId="0" applyFont="1" applyFill="1" applyBorder="1" applyAlignment="1">
      <alignment horizontal="center" vertical="center" wrapText="1"/>
    </xf>
    <xf numFmtId="0" fontId="125" fillId="7" borderId="55" xfId="0" applyFont="1" applyFill="1" applyBorder="1" applyAlignment="1">
      <alignment horizontal="center" vertical="center" wrapText="1"/>
    </xf>
    <xf numFmtId="0" fontId="125" fillId="7" borderId="55" xfId="0" applyFont="1" applyFill="1" applyBorder="1" applyAlignment="1">
      <alignment horizontal="center" vertical="center" textRotation="90" wrapText="1"/>
    </xf>
    <xf numFmtId="0" fontId="125" fillId="7" borderId="56" xfId="0" applyFont="1" applyFill="1" applyBorder="1" applyAlignment="1">
      <alignment horizontal="center" vertical="center" textRotation="90" wrapText="1"/>
    </xf>
    <xf numFmtId="0" fontId="125" fillId="7" borderId="57" xfId="0" applyFont="1" applyFill="1" applyBorder="1" applyAlignment="1">
      <alignment horizontal="center" vertical="center" textRotation="90" wrapText="1"/>
    </xf>
    <xf numFmtId="1" fontId="126" fillId="41" borderId="10" xfId="0" applyNumberFormat="1" applyFont="1" applyFill="1" applyBorder="1" applyAlignment="1">
      <alignment horizontal="center" vertical="center" textRotation="90" wrapText="1"/>
    </xf>
    <xf numFmtId="1" fontId="125" fillId="41" borderId="10" xfId="0" applyNumberFormat="1" applyFont="1" applyFill="1" applyBorder="1" applyAlignment="1">
      <alignment horizontal="center" vertical="center" textRotation="90" wrapText="1"/>
    </xf>
    <xf numFmtId="0" fontId="125" fillId="7" borderId="58" xfId="0" applyFont="1" applyFill="1" applyBorder="1" applyAlignment="1">
      <alignment horizontal="center" vertical="center" textRotation="90" wrapText="1"/>
    </xf>
    <xf numFmtId="3" fontId="125" fillId="41" borderId="40" xfId="0" applyNumberFormat="1" applyFont="1" applyFill="1" applyBorder="1" applyAlignment="1">
      <alignment horizontal="center" vertical="center" textRotation="90" wrapText="1"/>
    </xf>
    <xf numFmtId="3" fontId="125" fillId="7" borderId="58" xfId="0" applyNumberFormat="1" applyFont="1" applyFill="1" applyBorder="1" applyAlignment="1">
      <alignment horizontal="center" vertical="center" textRotation="90" wrapText="1"/>
    </xf>
    <xf numFmtId="3" fontId="125" fillId="41" borderId="59" xfId="0" applyNumberFormat="1" applyFont="1" applyFill="1" applyBorder="1" applyAlignment="1">
      <alignment horizontal="center" vertical="center" textRotation="90" wrapText="1"/>
    </xf>
    <xf numFmtId="1" fontId="125" fillId="7" borderId="60" xfId="0" applyNumberFormat="1" applyFont="1" applyFill="1" applyBorder="1" applyAlignment="1">
      <alignment horizontal="center" vertical="center" textRotation="90" wrapText="1"/>
    </xf>
    <xf numFmtId="0" fontId="125" fillId="7" borderId="60" xfId="0" applyFont="1" applyFill="1" applyBorder="1" applyAlignment="1">
      <alignment horizontal="center" vertical="center" wrapText="1"/>
    </xf>
    <xf numFmtId="0" fontId="121" fillId="7" borderId="46" xfId="0" applyFont="1" applyFill="1" applyBorder="1" applyAlignment="1">
      <alignment horizontal="center"/>
    </xf>
    <xf numFmtId="0" fontId="125" fillId="7" borderId="19" xfId="0" applyFont="1" applyFill="1" applyBorder="1" applyAlignment="1">
      <alignment horizontal="center" vertical="center"/>
    </xf>
    <xf numFmtId="0" fontId="127" fillId="7" borderId="2" xfId="0" applyFont="1" applyFill="1" applyBorder="1" applyAlignment="1">
      <alignment horizontal="center" vertical="center" wrapText="1"/>
    </xf>
    <xf numFmtId="49" fontId="125" fillId="7" borderId="6" xfId="0" applyNumberFormat="1" applyFont="1" applyFill="1" applyBorder="1" applyAlignment="1">
      <alignment horizontal="center" vertical="center" wrapText="1"/>
    </xf>
    <xf numFmtId="168" fontId="125" fillId="7" borderId="2" xfId="0" applyNumberFormat="1" applyFont="1" applyFill="1" applyBorder="1" applyAlignment="1">
      <alignment horizontal="center" vertical="center" wrapText="1"/>
    </xf>
    <xf numFmtId="168" fontId="125" fillId="7" borderId="61" xfId="0" applyNumberFormat="1" applyFont="1" applyFill="1" applyBorder="1" applyAlignment="1">
      <alignment horizontal="center" vertical="center" wrapText="1"/>
    </xf>
    <xf numFmtId="168" fontId="125" fillId="7" borderId="43" xfId="0" applyNumberFormat="1" applyFont="1" applyFill="1" applyBorder="1" applyAlignment="1">
      <alignment horizontal="center" vertical="center" wrapText="1"/>
    </xf>
    <xf numFmtId="168" fontId="125" fillId="7" borderId="52" xfId="0" applyNumberFormat="1" applyFont="1" applyFill="1" applyBorder="1" applyAlignment="1">
      <alignment horizontal="center" vertical="center" wrapText="1"/>
    </xf>
    <xf numFmtId="168" fontId="125" fillId="7" borderId="19" xfId="0" applyNumberFormat="1" applyFont="1" applyFill="1" applyBorder="1" applyAlignment="1">
      <alignment horizontal="center" vertical="center" wrapText="1"/>
    </xf>
    <xf numFmtId="168" fontId="125" fillId="7" borderId="7" xfId="0" applyNumberFormat="1" applyFont="1" applyFill="1" applyBorder="1" applyAlignment="1">
      <alignment horizontal="center" vertical="center" wrapText="1"/>
    </xf>
    <xf numFmtId="168" fontId="125" fillId="7" borderId="62" xfId="0" applyNumberFormat="1" applyFont="1" applyFill="1" applyBorder="1" applyAlignment="1">
      <alignment horizontal="center" vertical="center" wrapText="1"/>
    </xf>
    <xf numFmtId="1" fontId="125" fillId="7" borderId="43" xfId="0" applyNumberFormat="1" applyFont="1" applyFill="1" applyBorder="1" applyAlignment="1">
      <alignment horizontal="center" vertical="center" wrapText="1"/>
    </xf>
    <xf numFmtId="1" fontId="125" fillId="7" borderId="19" xfId="0" applyNumberFormat="1" applyFont="1" applyFill="1" applyBorder="1" applyAlignment="1">
      <alignment horizontal="center" vertical="center" wrapText="1"/>
    </xf>
    <xf numFmtId="0" fontId="123" fillId="7" borderId="63" xfId="0" applyFont="1" applyFill="1" applyBorder="1" applyAlignment="1">
      <alignment horizontal="center" vertical="center" wrapText="1"/>
    </xf>
    <xf numFmtId="0" fontId="125" fillId="7" borderId="5" xfId="0" applyFont="1" applyFill="1" applyBorder="1" applyAlignment="1">
      <alignment horizontal="center" vertical="center"/>
    </xf>
    <xf numFmtId="168" fontId="125" fillId="7" borderId="1" xfId="0" applyNumberFormat="1" applyFont="1" applyFill="1" applyBorder="1" applyAlignment="1">
      <alignment horizontal="center" vertical="center" wrapText="1"/>
    </xf>
    <xf numFmtId="168" fontId="125" fillId="7" borderId="64" xfId="0" applyNumberFormat="1" applyFont="1" applyFill="1" applyBorder="1" applyAlignment="1">
      <alignment horizontal="center" vertical="center" wrapText="1"/>
    </xf>
    <xf numFmtId="168" fontId="125" fillId="7" borderId="5" xfId="0" applyNumberFormat="1" applyFont="1" applyFill="1" applyBorder="1" applyAlignment="1">
      <alignment horizontal="center" vertical="center" wrapText="1"/>
    </xf>
    <xf numFmtId="0" fontId="125" fillId="7" borderId="64" xfId="0" applyFont="1" applyFill="1" applyBorder="1" applyAlignment="1">
      <alignment horizontal="center" vertical="center" textRotation="90" wrapText="1"/>
    </xf>
    <xf numFmtId="0" fontId="123" fillId="7" borderId="65" xfId="0" applyFont="1" applyFill="1" applyBorder="1" applyAlignment="1">
      <alignment horizontal="center" vertical="center" wrapText="1"/>
    </xf>
    <xf numFmtId="0" fontId="125" fillId="7" borderId="66" xfId="0" applyFont="1" applyFill="1" applyBorder="1" applyAlignment="1">
      <alignment horizontal="center" vertical="center"/>
    </xf>
    <xf numFmtId="0" fontId="127" fillId="7" borderId="55" xfId="0" applyFont="1" applyFill="1" applyBorder="1" applyAlignment="1">
      <alignment horizontal="center" vertical="center" wrapText="1"/>
    </xf>
    <xf numFmtId="0" fontId="127" fillId="7" borderId="55" xfId="0" applyFont="1" applyFill="1" applyBorder="1" applyAlignment="1">
      <alignment horizontal="center" vertical="top" wrapText="1"/>
    </xf>
    <xf numFmtId="49" fontId="125" fillId="7" borderId="55" xfId="0" applyNumberFormat="1" applyFont="1" applyFill="1" applyBorder="1" applyAlignment="1">
      <alignment horizontal="center" vertical="center" wrapText="1"/>
    </xf>
    <xf numFmtId="168" fontId="125" fillId="7" borderId="15" xfId="0" applyNumberFormat="1" applyFont="1" applyFill="1" applyBorder="1" applyAlignment="1">
      <alignment horizontal="center" vertical="center" wrapText="1"/>
    </xf>
    <xf numFmtId="0" fontId="125" fillId="7" borderId="67" xfId="0" applyFont="1" applyFill="1" applyBorder="1" applyAlignment="1">
      <alignment horizontal="center" vertical="center" textRotation="90" wrapText="1"/>
    </xf>
    <xf numFmtId="168" fontId="125" fillId="7" borderId="67" xfId="0" applyNumberFormat="1" applyFont="1" applyFill="1" applyBorder="1" applyAlignment="1">
      <alignment horizontal="center" vertical="center" wrapText="1"/>
    </xf>
    <xf numFmtId="168" fontId="125" fillId="7" borderId="68" xfId="0" applyNumberFormat="1" applyFont="1" applyFill="1" applyBorder="1" applyAlignment="1">
      <alignment horizontal="center" vertical="center" wrapText="1"/>
    </xf>
    <xf numFmtId="168" fontId="125" fillId="7" borderId="41" xfId="0" applyNumberFormat="1" applyFont="1" applyFill="1" applyBorder="1" applyAlignment="1">
      <alignment horizontal="center" vertical="center" wrapText="1"/>
    </xf>
    <xf numFmtId="168" fontId="125" fillId="7" borderId="46" xfId="0" applyNumberFormat="1" applyFont="1" applyFill="1" applyBorder="1" applyAlignment="1">
      <alignment horizontal="center" vertical="center" wrapText="1"/>
    </xf>
    <xf numFmtId="168" fontId="125" fillId="7" borderId="55" xfId="0" applyNumberFormat="1" applyFont="1" applyFill="1" applyBorder="1" applyAlignment="1">
      <alignment horizontal="center" vertical="center" wrapText="1"/>
    </xf>
    <xf numFmtId="168" fontId="125" fillId="7" borderId="69" xfId="0" applyNumberFormat="1" applyFont="1" applyFill="1" applyBorder="1" applyAlignment="1">
      <alignment horizontal="center" vertical="center" wrapText="1"/>
    </xf>
    <xf numFmtId="168" fontId="125" fillId="7" borderId="0" xfId="0" applyNumberFormat="1" applyFont="1" applyFill="1" applyAlignment="1">
      <alignment horizontal="center" vertical="center" wrapText="1"/>
    </xf>
    <xf numFmtId="168" fontId="125" fillId="7" borderId="70" xfId="0" applyNumberFormat="1" applyFont="1" applyFill="1" applyBorder="1" applyAlignment="1">
      <alignment horizontal="center" vertical="center" wrapText="1"/>
    </xf>
    <xf numFmtId="1" fontId="125" fillId="7" borderId="41" xfId="0" applyNumberFormat="1" applyFont="1" applyFill="1" applyBorder="1" applyAlignment="1">
      <alignment horizontal="center" vertical="center" wrapText="1"/>
    </xf>
    <xf numFmtId="1" fontId="125" fillId="7" borderId="20" xfId="0" applyNumberFormat="1" applyFont="1" applyFill="1" applyBorder="1" applyAlignment="1">
      <alignment horizontal="center" vertical="center" wrapText="1"/>
    </xf>
    <xf numFmtId="0" fontId="123" fillId="7" borderId="69" xfId="0" applyFont="1" applyFill="1" applyBorder="1" applyAlignment="1">
      <alignment horizontal="center" vertical="center" wrapText="1"/>
    </xf>
    <xf numFmtId="0" fontId="128" fillId="7" borderId="2" xfId="0" applyFont="1" applyFill="1" applyBorder="1" applyAlignment="1">
      <alignment horizontal="center" vertical="center" wrapText="1"/>
    </xf>
    <xf numFmtId="49" fontId="125" fillId="7" borderId="2" xfId="0" applyNumberFormat="1" applyFont="1" applyFill="1" applyBorder="1" applyAlignment="1">
      <alignment horizontal="center" vertical="center" wrapText="1"/>
    </xf>
    <xf numFmtId="168" fontId="125" fillId="7" borderId="71" xfId="0" applyNumberFormat="1" applyFont="1" applyFill="1" applyBorder="1" applyAlignment="1">
      <alignment horizontal="center" vertical="center" wrapText="1"/>
    </xf>
    <xf numFmtId="168" fontId="125" fillId="7" borderId="6" xfId="0" applyNumberFormat="1" applyFont="1" applyFill="1" applyBorder="1" applyAlignment="1">
      <alignment horizontal="center" vertical="center" wrapText="1"/>
    </xf>
    <xf numFmtId="168" fontId="125" fillId="7" borderId="63" xfId="0" applyNumberFormat="1" applyFont="1" applyFill="1" applyBorder="1" applyAlignment="1">
      <alignment horizontal="center" vertical="center" wrapText="1"/>
    </xf>
    <xf numFmtId="168" fontId="125" fillId="7" borderId="72" xfId="0" applyNumberFormat="1" applyFont="1" applyFill="1" applyBorder="1" applyAlignment="1">
      <alignment horizontal="center" vertical="center" wrapText="1"/>
    </xf>
    <xf numFmtId="1" fontId="125" fillId="7" borderId="63" xfId="0" applyNumberFormat="1" applyFont="1" applyFill="1" applyBorder="1" applyAlignment="1">
      <alignment horizontal="center" vertical="center" wrapText="1"/>
    </xf>
    <xf numFmtId="0" fontId="123" fillId="7" borderId="52" xfId="0" applyFont="1" applyFill="1" applyBorder="1" applyAlignment="1">
      <alignment horizontal="center" vertical="center" wrapText="1"/>
    </xf>
    <xf numFmtId="0" fontId="128" fillId="7" borderId="1" xfId="0" applyFont="1" applyFill="1" applyBorder="1" applyAlignment="1">
      <alignment horizontal="center" vertical="center" wrapText="1"/>
    </xf>
    <xf numFmtId="168" fontId="125" fillId="7" borderId="65" xfId="0" applyNumberFormat="1" applyFont="1" applyFill="1" applyBorder="1" applyAlignment="1">
      <alignment horizontal="center" vertical="center" wrapText="1"/>
    </xf>
    <xf numFmtId="168" fontId="125" fillId="7" borderId="73" xfId="0" applyNumberFormat="1" applyFont="1" applyFill="1" applyBorder="1" applyAlignment="1">
      <alignment horizontal="center" vertical="center" wrapText="1"/>
    </xf>
    <xf numFmtId="1" fontId="125" fillId="7" borderId="64" xfId="0" applyNumberFormat="1" applyFont="1" applyFill="1" applyBorder="1" applyAlignment="1">
      <alignment horizontal="center" vertical="center" wrapText="1"/>
    </xf>
    <xf numFmtId="1" fontId="125" fillId="7" borderId="52" xfId="0" applyNumberFormat="1" applyFont="1" applyFill="1" applyBorder="1" applyAlignment="1">
      <alignment horizontal="center" vertical="center" wrapText="1"/>
    </xf>
    <xf numFmtId="0" fontId="127" fillId="7" borderId="1" xfId="0" applyFont="1" applyFill="1" applyBorder="1" applyAlignment="1">
      <alignment horizontal="center" vertical="center" wrapText="1"/>
    </xf>
    <xf numFmtId="49" fontId="125" fillId="7" borderId="1" xfId="0" applyNumberFormat="1" applyFont="1" applyFill="1" applyBorder="1" applyAlignment="1">
      <alignment horizontal="center" vertical="center" wrapText="1"/>
    </xf>
    <xf numFmtId="0" fontId="125" fillId="7" borderId="18" xfId="0" applyFont="1" applyFill="1" applyBorder="1" applyAlignment="1">
      <alignment horizontal="center" vertical="center"/>
    </xf>
    <xf numFmtId="0" fontId="128" fillId="7" borderId="9" xfId="0" applyFont="1" applyFill="1" applyBorder="1" applyAlignment="1">
      <alignment horizontal="center" vertical="center" wrapText="1"/>
    </xf>
    <xf numFmtId="168" fontId="125" fillId="7" borderId="9" xfId="0" applyNumberFormat="1" applyFont="1" applyFill="1" applyBorder="1" applyAlignment="1">
      <alignment horizontal="center" vertical="center" wrapText="1"/>
    </xf>
    <xf numFmtId="168" fontId="125" fillId="7" borderId="74" xfId="0" applyNumberFormat="1" applyFont="1" applyFill="1" applyBorder="1" applyAlignment="1">
      <alignment horizontal="center" vertical="center" wrapText="1"/>
    </xf>
    <xf numFmtId="168" fontId="125" fillId="7" borderId="57" xfId="0" applyNumberFormat="1" applyFont="1" applyFill="1" applyBorder="1" applyAlignment="1">
      <alignment horizontal="center" vertical="center" wrapText="1"/>
    </xf>
    <xf numFmtId="1" fontId="125" fillId="7" borderId="62" xfId="0" applyNumberFormat="1" applyFont="1" applyFill="1" applyBorder="1" applyAlignment="1">
      <alignment horizontal="center" vertical="center" wrapText="1"/>
    </xf>
    <xf numFmtId="0" fontId="125" fillId="7" borderId="72" xfId="0" applyFont="1" applyFill="1" applyBorder="1" applyAlignment="1">
      <alignment horizontal="center" vertical="center"/>
    </xf>
    <xf numFmtId="0" fontId="127" fillId="7" borderId="71" xfId="0" applyFont="1" applyFill="1" applyBorder="1" applyAlignment="1">
      <alignment horizontal="center" vertical="center" wrapText="1"/>
    </xf>
    <xf numFmtId="0" fontId="128" fillId="7" borderId="71" xfId="0" applyFont="1" applyFill="1" applyBorder="1" applyAlignment="1">
      <alignment horizontal="center" vertical="center" wrapText="1"/>
    </xf>
    <xf numFmtId="49" fontId="125" fillId="7" borderId="71" xfId="0" applyNumberFormat="1" applyFont="1" applyFill="1" applyBorder="1" applyAlignment="1">
      <alignment horizontal="center" vertical="center" wrapText="1"/>
    </xf>
    <xf numFmtId="168" fontId="125" fillId="7" borderId="75" xfId="0" applyNumberFormat="1" applyFont="1" applyFill="1" applyBorder="1" applyAlignment="1">
      <alignment horizontal="center" vertical="center" wrapText="1"/>
    </xf>
    <xf numFmtId="168" fontId="125" fillId="7" borderId="76" xfId="0" applyNumberFormat="1" applyFont="1" applyFill="1" applyBorder="1" applyAlignment="1">
      <alignment horizontal="center" vertical="center" wrapText="1"/>
    </xf>
    <xf numFmtId="168" fontId="125" fillId="7" borderId="77" xfId="0" applyNumberFormat="1" applyFont="1" applyFill="1" applyBorder="1" applyAlignment="1">
      <alignment horizontal="center" vertical="center" wrapText="1"/>
    </xf>
    <xf numFmtId="1" fontId="125" fillId="7" borderId="61" xfId="0" applyNumberFormat="1" applyFont="1" applyFill="1" applyBorder="1" applyAlignment="1">
      <alignment horizontal="center" vertical="center" wrapText="1"/>
    </xf>
    <xf numFmtId="1" fontId="125" fillId="7" borderId="78" xfId="0" applyNumberFormat="1" applyFont="1" applyFill="1" applyBorder="1" applyAlignment="1">
      <alignment horizontal="center" vertical="center" wrapText="1"/>
    </xf>
    <xf numFmtId="0" fontId="123" fillId="7" borderId="78" xfId="0" applyFont="1" applyFill="1" applyBorder="1" applyAlignment="1">
      <alignment horizontal="center" vertical="center" wrapText="1"/>
    </xf>
    <xf numFmtId="168" fontId="125" fillId="7" borderId="3" xfId="0" applyNumberFormat="1" applyFont="1" applyFill="1" applyBorder="1" applyAlignment="1">
      <alignment horizontal="center" vertical="center" wrapText="1"/>
    </xf>
    <xf numFmtId="168" fontId="125" fillId="7" borderId="44" xfId="0" applyNumberFormat="1" applyFont="1" applyFill="1" applyBorder="1" applyAlignment="1">
      <alignment horizontal="center" vertical="center" wrapText="1"/>
    </xf>
    <xf numFmtId="1" fontId="125" fillId="7" borderId="79" xfId="0" applyNumberFormat="1" applyFont="1" applyFill="1" applyBorder="1" applyAlignment="1">
      <alignment horizontal="center" vertical="center" wrapText="1"/>
    </xf>
    <xf numFmtId="0" fontId="123" fillId="7" borderId="79" xfId="0" applyFont="1" applyFill="1" applyBorder="1" applyAlignment="1">
      <alignment horizontal="center" vertical="center" wrapText="1"/>
    </xf>
    <xf numFmtId="168" fontId="125" fillId="7" borderId="80" xfId="0" applyNumberFormat="1" applyFont="1" applyFill="1" applyBorder="1" applyAlignment="1">
      <alignment horizontal="center" vertical="center" wrapText="1"/>
    </xf>
    <xf numFmtId="1" fontId="125" fillId="7" borderId="70" xfId="0" applyNumberFormat="1" applyFont="1" applyFill="1" applyBorder="1" applyAlignment="1">
      <alignment horizontal="center" vertical="center" wrapText="1"/>
    </xf>
    <xf numFmtId="1" fontId="125" fillId="7" borderId="65" xfId="0" applyNumberFormat="1" applyFont="1" applyFill="1" applyBorder="1" applyAlignment="1">
      <alignment horizontal="center" vertical="center" wrapText="1"/>
    </xf>
    <xf numFmtId="0" fontId="121" fillId="7" borderId="74" xfId="0" applyFont="1" applyFill="1" applyBorder="1" applyAlignment="1">
      <alignment horizontal="center"/>
    </xf>
    <xf numFmtId="0" fontId="128" fillId="7" borderId="55" xfId="0" applyFont="1" applyFill="1" applyBorder="1" applyAlignment="1">
      <alignment horizontal="center" vertical="center" wrapText="1"/>
    </xf>
    <xf numFmtId="168" fontId="125" fillId="7" borderId="59" xfId="0" applyNumberFormat="1" applyFont="1" applyFill="1" applyBorder="1" applyAlignment="1">
      <alignment horizontal="center" vertical="center" wrapText="1"/>
    </xf>
    <xf numFmtId="168" fontId="125" fillId="7" borderId="81" xfId="0" applyNumberFormat="1" applyFont="1" applyFill="1" applyBorder="1" applyAlignment="1">
      <alignment horizontal="center" vertical="center" wrapText="1"/>
    </xf>
    <xf numFmtId="168" fontId="125" fillId="7" borderId="82" xfId="0" applyNumberFormat="1" applyFont="1" applyFill="1" applyBorder="1" applyAlignment="1">
      <alignment horizontal="center" vertical="center" wrapText="1"/>
    </xf>
    <xf numFmtId="168" fontId="125" fillId="7" borderId="40" xfId="0" applyNumberFormat="1" applyFont="1" applyFill="1" applyBorder="1" applyAlignment="1">
      <alignment horizontal="center" vertical="center" wrapText="1"/>
    </xf>
    <xf numFmtId="0" fontId="121" fillId="7" borderId="53" xfId="0" applyFont="1" applyFill="1" applyBorder="1" applyAlignment="1">
      <alignment horizontal="center"/>
    </xf>
    <xf numFmtId="168" fontId="125" fillId="7" borderId="20" xfId="0" applyNumberFormat="1" applyFont="1" applyFill="1" applyBorder="1" applyAlignment="1">
      <alignment horizontal="center" vertical="center" wrapText="1"/>
    </xf>
    <xf numFmtId="168" fontId="125" fillId="7" borderId="8" xfId="0" applyNumberFormat="1" applyFont="1" applyFill="1" applyBorder="1" applyAlignment="1">
      <alignment horizontal="center" vertical="center" wrapText="1"/>
    </xf>
    <xf numFmtId="168" fontId="125" fillId="7" borderId="83" xfId="0" applyNumberFormat="1" applyFont="1" applyFill="1" applyBorder="1" applyAlignment="1">
      <alignment horizontal="center" vertical="center" wrapText="1"/>
    </xf>
    <xf numFmtId="168" fontId="125" fillId="7" borderId="84" xfId="0" applyNumberFormat="1" applyFont="1" applyFill="1" applyBorder="1" applyAlignment="1">
      <alignment horizontal="center" vertical="center" wrapText="1"/>
    </xf>
    <xf numFmtId="1" fontId="125" fillId="7" borderId="84" xfId="0" applyNumberFormat="1" applyFont="1" applyFill="1" applyBorder="1" applyAlignment="1">
      <alignment horizontal="center" vertical="center" wrapText="1"/>
    </xf>
    <xf numFmtId="1" fontId="125" fillId="7" borderId="46" xfId="0" applyNumberFormat="1" applyFont="1" applyFill="1" applyBorder="1" applyAlignment="1">
      <alignment horizontal="center" vertical="center" wrapText="1"/>
    </xf>
    <xf numFmtId="168" fontId="125" fillId="7" borderId="56" xfId="0" applyNumberFormat="1" applyFont="1" applyFill="1" applyBorder="1" applyAlignment="1">
      <alignment horizontal="center" vertical="center" wrapText="1"/>
    </xf>
    <xf numFmtId="168" fontId="125" fillId="7" borderId="85" xfId="0" applyNumberFormat="1" applyFont="1" applyFill="1" applyBorder="1" applyAlignment="1">
      <alignment horizontal="center" vertical="center" wrapText="1"/>
    </xf>
    <xf numFmtId="168" fontId="125" fillId="7" borderId="86" xfId="0" applyNumberFormat="1" applyFont="1" applyFill="1" applyBorder="1" applyAlignment="1">
      <alignment horizontal="center" vertical="center" wrapText="1"/>
    </xf>
    <xf numFmtId="168" fontId="125" fillId="7" borderId="87" xfId="0" applyNumberFormat="1" applyFont="1" applyFill="1" applyBorder="1" applyAlignment="1">
      <alignment horizontal="center" vertical="center" wrapText="1"/>
    </xf>
    <xf numFmtId="168" fontId="125" fillId="7" borderId="10" xfId="0" applyNumberFormat="1" applyFont="1" applyFill="1" applyBorder="1" applyAlignment="1">
      <alignment horizontal="center" vertical="center" wrapText="1"/>
    </xf>
    <xf numFmtId="168" fontId="125" fillId="7" borderId="88" xfId="0" applyNumberFormat="1" applyFont="1" applyFill="1" applyBorder="1" applyAlignment="1">
      <alignment horizontal="center" vertical="center" wrapText="1"/>
    </xf>
    <xf numFmtId="168" fontId="125" fillId="7" borderId="89" xfId="0" applyNumberFormat="1" applyFont="1" applyFill="1" applyBorder="1" applyAlignment="1">
      <alignment horizontal="center" vertical="center" wrapText="1"/>
    </xf>
    <xf numFmtId="1" fontId="125" fillId="7" borderId="89" xfId="0" applyNumberFormat="1" applyFont="1" applyFill="1" applyBorder="1" applyAlignment="1">
      <alignment horizontal="center" vertical="center" wrapText="1"/>
    </xf>
    <xf numFmtId="1" fontId="125" fillId="7" borderId="90" xfId="0" applyNumberFormat="1" applyFont="1" applyFill="1" applyBorder="1" applyAlignment="1">
      <alignment horizontal="center" vertical="center" wrapText="1"/>
    </xf>
    <xf numFmtId="0" fontId="125" fillId="7" borderId="52" xfId="0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5" fillId="7" borderId="1" xfId="0" applyNumberFormat="1" applyFont="1" applyFill="1" applyBorder="1" applyAlignment="1">
      <alignment horizontal="center" vertical="center" wrapText="1"/>
    </xf>
    <xf numFmtId="49" fontId="121" fillId="7" borderId="55" xfId="0" applyNumberFormat="1" applyFont="1" applyFill="1" applyBorder="1" applyAlignment="1">
      <alignment horizontal="center" vertical="center" wrapText="1"/>
    </xf>
    <xf numFmtId="168" fontId="125" fillId="7" borderId="91" xfId="0" applyNumberFormat="1" applyFont="1" applyFill="1" applyBorder="1" applyAlignment="1">
      <alignment horizontal="center" vertical="center" wrapText="1"/>
    </xf>
    <xf numFmtId="168" fontId="125" fillId="7" borderId="58" xfId="0" applyNumberFormat="1" applyFont="1" applyFill="1" applyBorder="1" applyAlignment="1">
      <alignment horizontal="center" vertical="center" wrapText="1"/>
    </xf>
    <xf numFmtId="168" fontId="125" fillId="7" borderId="51" xfId="0" applyNumberFormat="1" applyFont="1" applyFill="1" applyBorder="1" applyAlignment="1">
      <alignment horizontal="center" vertical="center" wrapText="1"/>
    </xf>
    <xf numFmtId="1" fontId="125" fillId="7" borderId="60" xfId="0" applyNumberFormat="1" applyFont="1" applyFill="1" applyBorder="1" applyAlignment="1">
      <alignment horizontal="center" vertical="center" wrapText="1"/>
    </xf>
    <xf numFmtId="0" fontId="123" fillId="7" borderId="60" xfId="0" applyFont="1" applyFill="1" applyBorder="1" applyAlignment="1">
      <alignment horizontal="center" vertical="center" wrapText="1"/>
    </xf>
    <xf numFmtId="49" fontId="125" fillId="7" borderId="92" xfId="0" applyNumberFormat="1" applyFont="1" applyFill="1" applyBorder="1" applyAlignment="1">
      <alignment horizontal="center" vertical="center" wrapText="1"/>
    </xf>
    <xf numFmtId="0" fontId="127" fillId="7" borderId="0" xfId="0" applyFont="1" applyFill="1" applyAlignment="1">
      <alignment horizontal="center" vertical="center" wrapText="1"/>
    </xf>
    <xf numFmtId="0" fontId="128" fillId="7" borderId="0" xfId="0" applyFont="1" applyFill="1" applyAlignment="1">
      <alignment horizontal="center" vertical="center" wrapText="1"/>
    </xf>
    <xf numFmtId="49" fontId="125" fillId="7" borderId="0" xfId="0" applyNumberFormat="1" applyFont="1" applyFill="1" applyAlignment="1">
      <alignment horizontal="center" vertical="center" wrapText="1"/>
    </xf>
    <xf numFmtId="1" fontId="125" fillId="7" borderId="11" xfId="0" applyNumberFormat="1" applyFont="1" applyFill="1" applyBorder="1" applyAlignment="1">
      <alignment horizontal="center" vertical="center" wrapText="1"/>
    </xf>
    <xf numFmtId="1" fontId="125" fillId="7" borderId="92" xfId="0" applyNumberFormat="1" applyFont="1" applyFill="1" applyBorder="1" applyAlignment="1">
      <alignment horizontal="center" vertical="center" wrapText="1"/>
    </xf>
    <xf numFmtId="49" fontId="125" fillId="7" borderId="11" xfId="0" applyNumberFormat="1" applyFont="1" applyFill="1" applyBorder="1" applyAlignment="1">
      <alignment horizontal="center" vertical="center" wrapText="1"/>
    </xf>
    <xf numFmtId="3" fontId="125" fillId="7" borderId="92" xfId="0" applyNumberFormat="1" applyFont="1" applyFill="1" applyBorder="1" applyAlignment="1">
      <alignment horizontal="center" vertical="center" wrapText="1"/>
    </xf>
    <xf numFmtId="3" fontId="125" fillId="7" borderId="11" xfId="0" applyNumberFormat="1" applyFont="1" applyFill="1" applyBorder="1" applyAlignment="1">
      <alignment horizontal="center" vertical="center" wrapText="1"/>
    </xf>
    <xf numFmtId="0" fontId="123" fillId="7" borderId="11" xfId="0" applyFont="1" applyFill="1" applyBorder="1" applyAlignment="1">
      <alignment horizontal="center" vertical="center" wrapText="1"/>
    </xf>
    <xf numFmtId="0" fontId="125" fillId="7" borderId="9" xfId="0" applyFont="1" applyFill="1" applyBorder="1" applyAlignment="1">
      <alignment horizontal="center" vertical="center" wrapText="1"/>
    </xf>
    <xf numFmtId="0" fontId="125" fillId="7" borderId="9" xfId="0" applyFont="1" applyFill="1" applyBorder="1" applyAlignment="1">
      <alignment horizontal="center" vertical="center" textRotation="90" wrapText="1"/>
    </xf>
    <xf numFmtId="0" fontId="125" fillId="7" borderId="17" xfId="0" applyFont="1" applyFill="1" applyBorder="1" applyAlignment="1">
      <alignment horizontal="center" vertical="center" textRotation="90" wrapText="1"/>
    </xf>
    <xf numFmtId="1" fontId="126" fillId="7" borderId="10" xfId="0" applyNumberFormat="1" applyFont="1" applyFill="1" applyBorder="1" applyAlignment="1">
      <alignment horizontal="center" vertical="center" textRotation="90" wrapText="1"/>
    </xf>
    <xf numFmtId="1" fontId="125" fillId="7" borderId="10" xfId="0" applyNumberFormat="1" applyFont="1" applyFill="1" applyBorder="1" applyAlignment="1">
      <alignment horizontal="center" vertical="center" textRotation="90" wrapText="1"/>
    </xf>
    <xf numFmtId="0" fontId="125" fillId="7" borderId="18" xfId="0" applyFont="1" applyFill="1" applyBorder="1" applyAlignment="1">
      <alignment horizontal="center" vertical="center" textRotation="90" wrapText="1"/>
    </xf>
    <xf numFmtId="3" fontId="125" fillId="7" borderId="10" xfId="0" applyNumberFormat="1" applyFont="1" applyFill="1" applyBorder="1" applyAlignment="1">
      <alignment horizontal="center" vertical="center" textRotation="90" wrapText="1"/>
    </xf>
    <xf numFmtId="3" fontId="125" fillId="7" borderId="85" xfId="0" applyNumberFormat="1" applyFont="1" applyFill="1" applyBorder="1" applyAlignment="1">
      <alignment horizontal="center" vertical="center" textRotation="90" wrapText="1"/>
    </xf>
    <xf numFmtId="3" fontId="125" fillId="7" borderId="89" xfId="0" applyNumberFormat="1" applyFont="1" applyFill="1" applyBorder="1" applyAlignment="1">
      <alignment horizontal="center" vertical="center" textRotation="90" wrapText="1"/>
    </xf>
    <xf numFmtId="1" fontId="125" fillId="7" borderId="95" xfId="0" applyNumberFormat="1" applyFont="1" applyFill="1" applyBorder="1" applyAlignment="1">
      <alignment horizontal="center" vertical="center" textRotation="90" wrapText="1"/>
    </xf>
    <xf numFmtId="0" fontId="125" fillId="7" borderId="95" xfId="0" applyFont="1" applyFill="1" applyBorder="1" applyAlignment="1">
      <alignment horizontal="center" vertical="center" wrapText="1"/>
    </xf>
    <xf numFmtId="49" fontId="125" fillId="7" borderId="76" xfId="0" applyNumberFormat="1" applyFont="1" applyFill="1" applyBorder="1" applyAlignment="1">
      <alignment horizontal="center" vertical="center" wrapText="1"/>
    </xf>
    <xf numFmtId="168" fontId="127" fillId="7" borderId="71" xfId="0" applyNumberFormat="1" applyFont="1" applyFill="1" applyBorder="1" applyAlignment="1">
      <alignment horizontal="center" vertical="center" wrapText="1"/>
    </xf>
    <xf numFmtId="168" fontId="128" fillId="7" borderId="71" xfId="0" applyNumberFormat="1" applyFont="1" applyFill="1" applyBorder="1" applyAlignment="1">
      <alignment horizontal="center" vertical="center" wrapText="1"/>
    </xf>
    <xf numFmtId="0" fontId="125" fillId="7" borderId="2" xfId="0" applyFont="1" applyFill="1" applyBorder="1" applyAlignment="1">
      <alignment horizontal="center" vertical="center" wrapText="1"/>
    </xf>
    <xf numFmtId="2" fontId="125" fillId="7" borderId="71" xfId="0" applyNumberFormat="1" applyFont="1" applyFill="1" applyBorder="1" applyAlignment="1">
      <alignment horizontal="center" vertical="center" wrapText="1"/>
    </xf>
    <xf numFmtId="168" fontId="125" fillId="0" borderId="63" xfId="0" applyNumberFormat="1" applyFont="1" applyBorder="1" applyAlignment="1">
      <alignment horizontal="center" vertical="center" wrapText="1"/>
    </xf>
    <xf numFmtId="49" fontId="125" fillId="7" borderId="96" xfId="0" applyNumberFormat="1" applyFont="1" applyFill="1" applyBorder="1" applyAlignment="1">
      <alignment horizontal="center" vertical="center" wrapText="1"/>
    </xf>
    <xf numFmtId="168" fontId="127" fillId="7" borderId="1" xfId="0" applyNumberFormat="1" applyFont="1" applyFill="1" applyBorder="1" applyAlignment="1">
      <alignment horizontal="center" vertical="center" wrapText="1"/>
    </xf>
    <xf numFmtId="168" fontId="128" fillId="7" borderId="1" xfId="0" applyNumberFormat="1" applyFont="1" applyFill="1" applyBorder="1" applyAlignment="1">
      <alignment horizontal="center" vertical="center" wrapText="1" readingOrder="1"/>
    </xf>
    <xf numFmtId="168" fontId="125" fillId="7" borderId="96" xfId="0" applyNumberFormat="1" applyFont="1" applyFill="1" applyBorder="1" applyAlignment="1">
      <alignment horizontal="center" vertical="center" wrapText="1"/>
    </xf>
    <xf numFmtId="49" fontId="125" fillId="7" borderId="19" xfId="0" applyNumberFormat="1" applyFont="1" applyFill="1" applyBorder="1" applyAlignment="1">
      <alignment horizontal="center" vertical="center" wrapText="1"/>
    </xf>
    <xf numFmtId="168" fontId="128" fillId="7" borderId="1" xfId="0" applyNumberFormat="1" applyFont="1" applyFill="1" applyBorder="1" applyAlignment="1">
      <alignment horizontal="center" vertical="center" wrapText="1"/>
    </xf>
    <xf numFmtId="2" fontId="125" fillId="7" borderId="65" xfId="0" applyNumberFormat="1" applyFont="1" applyFill="1" applyBorder="1" applyAlignment="1">
      <alignment horizontal="center" vertical="center" wrapText="1"/>
    </xf>
    <xf numFmtId="168" fontId="125" fillId="7" borderId="79" xfId="0" applyNumberFormat="1" applyFont="1" applyFill="1" applyBorder="1" applyAlignment="1">
      <alignment horizontal="center" vertical="center" wrapText="1"/>
    </xf>
    <xf numFmtId="49" fontId="125" fillId="7" borderId="5" xfId="0" applyNumberFormat="1" applyFont="1" applyFill="1" applyBorder="1" applyAlignment="1">
      <alignment horizontal="center" vertical="center" wrapText="1"/>
    </xf>
    <xf numFmtId="168" fontId="127" fillId="7" borderId="55" xfId="0" applyNumberFormat="1" applyFont="1" applyFill="1" applyBorder="1" applyAlignment="1">
      <alignment horizontal="center" vertical="center" wrapText="1"/>
    </xf>
    <xf numFmtId="168" fontId="128" fillId="7" borderId="55" xfId="0" applyNumberFormat="1" applyFont="1" applyFill="1" applyBorder="1" applyAlignment="1">
      <alignment horizontal="center" vertical="center" wrapText="1"/>
    </xf>
    <xf numFmtId="168" fontId="125" fillId="7" borderId="47" xfId="0" applyNumberFormat="1" applyFont="1" applyFill="1" applyBorder="1" applyAlignment="1">
      <alignment horizontal="center" vertical="center" wrapText="1"/>
    </xf>
    <xf numFmtId="168" fontId="125" fillId="7" borderId="66" xfId="0" applyNumberFormat="1" applyFont="1" applyFill="1" applyBorder="1" applyAlignment="1">
      <alignment horizontal="center" vertical="center" wrapText="1"/>
    </xf>
    <xf numFmtId="49" fontId="125" fillId="7" borderId="66" xfId="0" applyNumberFormat="1" applyFont="1" applyFill="1" applyBorder="1" applyAlignment="1">
      <alignment horizontal="center" vertical="center" wrapText="1"/>
    </xf>
    <xf numFmtId="1" fontId="125" fillId="7" borderId="57" xfId="0" applyNumberFormat="1" applyFont="1" applyFill="1" applyBorder="1" applyAlignment="1">
      <alignment horizontal="center" vertical="center" wrapText="1"/>
    </xf>
    <xf numFmtId="49" fontId="125" fillId="7" borderId="72" xfId="0" applyNumberFormat="1" applyFont="1" applyFill="1" applyBorder="1" applyAlignment="1">
      <alignment horizontal="center" vertical="center" wrapText="1"/>
    </xf>
    <xf numFmtId="168" fontId="127" fillId="7" borderId="2" xfId="0" applyNumberFormat="1" applyFont="1" applyFill="1" applyBorder="1" applyAlignment="1">
      <alignment horizontal="center" vertical="center" wrapText="1"/>
    </xf>
    <xf numFmtId="168" fontId="128" fillId="7" borderId="2" xfId="0" applyNumberFormat="1" applyFont="1" applyFill="1" applyBorder="1" applyAlignment="1">
      <alignment horizontal="center" vertical="center" wrapText="1"/>
    </xf>
    <xf numFmtId="49" fontId="125" fillId="7" borderId="20" xfId="0" applyNumberFormat="1" applyFont="1" applyFill="1" applyBorder="1" applyAlignment="1">
      <alignment horizontal="center" vertical="center" wrapText="1"/>
    </xf>
    <xf numFmtId="168" fontId="121" fillId="7" borderId="71" xfId="0" applyNumberFormat="1" applyFont="1" applyFill="1" applyBorder="1" applyAlignment="1">
      <alignment horizontal="center" vertical="center" wrapText="1"/>
    </xf>
    <xf numFmtId="0" fontId="123" fillId="7" borderId="0" xfId="0" applyFont="1" applyFill="1" applyAlignment="1">
      <alignment horizontal="center"/>
    </xf>
    <xf numFmtId="49" fontId="125" fillId="7" borderId="80" xfId="0" applyNumberFormat="1" applyFont="1" applyFill="1" applyBorder="1" applyAlignment="1">
      <alignment horizontal="center" vertical="center" wrapText="1"/>
    </xf>
    <xf numFmtId="168" fontId="128" fillId="0" borderId="2" xfId="0" applyNumberFormat="1" applyFont="1" applyBorder="1" applyAlignment="1">
      <alignment horizontal="center" vertical="center" wrapText="1"/>
    </xf>
    <xf numFmtId="168" fontId="121" fillId="7" borderId="2" xfId="0" applyNumberFormat="1" applyFont="1" applyFill="1" applyBorder="1" applyAlignment="1">
      <alignment horizontal="center" vertical="center" wrapText="1"/>
    </xf>
    <xf numFmtId="168" fontId="125" fillId="0" borderId="65" xfId="0" applyNumberFormat="1" applyFont="1" applyBorder="1" applyAlignment="1">
      <alignment horizontal="center" vertical="center" wrapText="1"/>
    </xf>
    <xf numFmtId="0" fontId="129" fillId="7" borderId="79" xfId="0" applyFont="1" applyFill="1" applyBorder="1" applyAlignment="1">
      <alignment horizontal="center" vertical="center" wrapText="1"/>
    </xf>
    <xf numFmtId="168" fontId="125" fillId="0" borderId="44" xfId="0" applyNumberFormat="1" applyFont="1" applyBorder="1" applyAlignment="1">
      <alignment horizontal="center" vertical="center" wrapText="1"/>
    </xf>
    <xf numFmtId="49" fontId="125" fillId="7" borderId="51" xfId="0" applyNumberFormat="1" applyFont="1" applyFill="1" applyBorder="1" applyAlignment="1">
      <alignment horizontal="center" vertical="center" wrapText="1"/>
    </xf>
    <xf numFmtId="2" fontId="125" fillId="7" borderId="55" xfId="0" applyNumberFormat="1" applyFont="1" applyFill="1" applyBorder="1" applyAlignment="1">
      <alignment horizontal="center" vertical="center" wrapText="1"/>
    </xf>
    <xf numFmtId="168" fontId="131" fillId="7" borderId="71" xfId="0" applyNumberFormat="1" applyFont="1" applyFill="1" applyBorder="1" applyAlignment="1">
      <alignment horizontal="center" vertical="center" wrapText="1"/>
    </xf>
    <xf numFmtId="168" fontId="125" fillId="7" borderId="42" xfId="0" applyNumberFormat="1" applyFont="1" applyFill="1" applyBorder="1" applyAlignment="1">
      <alignment horizontal="center" vertical="center" wrapText="1"/>
    </xf>
    <xf numFmtId="1" fontId="125" fillId="7" borderId="69" xfId="0" applyNumberFormat="1" applyFont="1" applyFill="1" applyBorder="1" applyAlignment="1">
      <alignment horizontal="center" vertical="center" wrapText="1"/>
    </xf>
    <xf numFmtId="168" fontId="128" fillId="7" borderId="67" xfId="0" applyNumberFormat="1" applyFont="1" applyFill="1" applyBorder="1" applyAlignment="1">
      <alignment horizontal="center" vertical="center" wrapText="1"/>
    </xf>
    <xf numFmtId="168" fontId="125" fillId="0" borderId="67" xfId="0" applyNumberFormat="1" applyFont="1" applyBorder="1" applyAlignment="1">
      <alignment horizontal="center" vertical="center" wrapText="1"/>
    </xf>
    <xf numFmtId="168" fontId="125" fillId="7" borderId="54" xfId="0" applyNumberFormat="1" applyFont="1" applyFill="1" applyBorder="1" applyAlignment="1">
      <alignment horizontal="center" vertical="center" wrapText="1"/>
    </xf>
    <xf numFmtId="1" fontId="125" fillId="7" borderId="40" xfId="0" applyNumberFormat="1" applyFont="1" applyFill="1" applyBorder="1" applyAlignment="1">
      <alignment horizontal="center" vertical="center" wrapText="1"/>
    </xf>
    <xf numFmtId="1" fontId="125" fillId="7" borderId="47" xfId="0" applyNumberFormat="1" applyFont="1" applyFill="1" applyBorder="1" applyAlignment="1">
      <alignment horizontal="center" vertical="center" wrapText="1"/>
    </xf>
    <xf numFmtId="0" fontId="129" fillId="7" borderId="47" xfId="0" applyFont="1" applyFill="1" applyBorder="1" applyAlignment="1">
      <alignment horizontal="center" vertical="center" wrapText="1"/>
    </xf>
    <xf numFmtId="49" fontId="125" fillId="7" borderId="88" xfId="0" applyNumberFormat="1" applyFont="1" applyFill="1" applyBorder="1" applyAlignment="1">
      <alignment horizontal="center" vertical="center" wrapText="1"/>
    </xf>
    <xf numFmtId="168" fontId="127" fillId="7" borderId="11" xfId="0" applyNumberFormat="1" applyFont="1" applyFill="1" applyBorder="1" applyAlignment="1">
      <alignment horizontal="center" vertical="center" wrapText="1"/>
    </xf>
    <xf numFmtId="168" fontId="128" fillId="7" borderId="92" xfId="0" applyNumberFormat="1" applyFont="1" applyFill="1" applyBorder="1" applyAlignment="1">
      <alignment horizontal="center" vertical="center" wrapText="1"/>
    </xf>
    <xf numFmtId="168" fontId="125" fillId="7" borderId="92" xfId="0" applyNumberFormat="1" applyFont="1" applyFill="1" applyBorder="1" applyAlignment="1">
      <alignment horizontal="center" vertical="center" wrapText="1"/>
    </xf>
    <xf numFmtId="0" fontId="123" fillId="7" borderId="92" xfId="0" applyFont="1" applyFill="1" applyBorder="1" applyAlignment="1">
      <alignment horizontal="center" vertical="center" wrapText="1"/>
    </xf>
    <xf numFmtId="168" fontId="123" fillId="7" borderId="50" xfId="21" applyNumberFormat="1" applyFont="1" applyFill="1" applyBorder="1" applyAlignment="1">
      <alignment vertical="top" textRotation="90" wrapText="1"/>
    </xf>
    <xf numFmtId="168" fontId="123" fillId="7" borderId="0" xfId="21" applyNumberFormat="1" applyFont="1" applyFill="1" applyBorder="1" applyAlignment="1">
      <alignment vertical="top" textRotation="90" wrapText="1"/>
    </xf>
    <xf numFmtId="168" fontId="123" fillId="7" borderId="7" xfId="21" applyNumberFormat="1" applyFont="1" applyFill="1" applyBorder="1" applyAlignment="1">
      <alignment vertical="top" textRotation="90" wrapText="1"/>
    </xf>
    <xf numFmtId="168" fontId="124" fillId="7" borderId="1" xfId="0" applyNumberFormat="1" applyFont="1" applyFill="1" applyBorder="1" applyAlignment="1">
      <alignment horizontal="center" vertical="center" wrapText="1"/>
    </xf>
    <xf numFmtId="168" fontId="125" fillId="7" borderId="9" xfId="0" applyNumberFormat="1" applyFont="1" applyFill="1" applyBorder="1" applyAlignment="1">
      <alignment horizontal="center" vertical="center" textRotation="90" wrapText="1"/>
    </xf>
    <xf numFmtId="168" fontId="125" fillId="7" borderId="55" xfId="0" applyNumberFormat="1" applyFont="1" applyFill="1" applyBorder="1" applyAlignment="1">
      <alignment horizontal="center" vertical="center" textRotation="90" wrapText="1"/>
    </xf>
    <xf numFmtId="168" fontId="125" fillId="7" borderId="56" xfId="0" applyNumberFormat="1" applyFont="1" applyFill="1" applyBorder="1" applyAlignment="1">
      <alignment horizontal="center" vertical="center" textRotation="90" wrapText="1"/>
    </xf>
    <xf numFmtId="168" fontId="126" fillId="7" borderId="41" xfId="0" applyNumberFormat="1" applyFont="1" applyFill="1" applyBorder="1" applyAlignment="1">
      <alignment horizontal="center" vertical="center" textRotation="90" wrapText="1"/>
    </xf>
    <xf numFmtId="168" fontId="125" fillId="7" borderId="91" xfId="0" applyNumberFormat="1" applyFont="1" applyFill="1" applyBorder="1" applyAlignment="1">
      <alignment horizontal="center" vertical="center" textRotation="90" wrapText="1"/>
    </xf>
    <xf numFmtId="168" fontId="125" fillId="7" borderId="10" xfId="0" applyNumberFormat="1" applyFont="1" applyFill="1" applyBorder="1" applyAlignment="1">
      <alignment horizontal="center" vertical="center" textRotation="90" wrapText="1"/>
    </xf>
    <xf numFmtId="168" fontId="125" fillId="7" borderId="58" xfId="0" applyNumberFormat="1" applyFont="1" applyFill="1" applyBorder="1" applyAlignment="1">
      <alignment horizontal="center" vertical="center" textRotation="90" wrapText="1"/>
    </xf>
    <xf numFmtId="168" fontId="132" fillId="7" borderId="42" xfId="0" applyNumberFormat="1" applyFont="1" applyFill="1" applyBorder="1" applyAlignment="1">
      <alignment vertical="center" textRotation="90" wrapText="1"/>
    </xf>
    <xf numFmtId="49" fontId="125" fillId="7" borderId="58" xfId="0" applyNumberFormat="1" applyFont="1" applyFill="1" applyBorder="1" applyAlignment="1">
      <alignment horizontal="center" vertical="center" wrapText="1"/>
    </xf>
    <xf numFmtId="168" fontId="126" fillId="7" borderId="2" xfId="0" applyNumberFormat="1" applyFont="1" applyFill="1" applyBorder="1" applyAlignment="1">
      <alignment horizontal="center" vertical="center" wrapText="1"/>
    </xf>
    <xf numFmtId="168" fontId="126" fillId="7" borderId="1" xfId="0" applyNumberFormat="1" applyFont="1" applyFill="1" applyBorder="1" applyAlignment="1">
      <alignment horizontal="center" vertical="center" wrapText="1"/>
    </xf>
    <xf numFmtId="1" fontId="125" fillId="7" borderId="44" xfId="0" applyNumberFormat="1" applyFont="1" applyFill="1" applyBorder="1" applyAlignment="1">
      <alignment horizontal="center" vertical="center" wrapText="1"/>
    </xf>
    <xf numFmtId="0" fontId="121" fillId="0" borderId="46" xfId="0" applyFont="1" applyBorder="1" applyAlignment="1">
      <alignment horizontal="center"/>
    </xf>
    <xf numFmtId="49" fontId="125" fillId="0" borderId="82" xfId="0" applyNumberFormat="1" applyFont="1" applyBorder="1" applyAlignment="1">
      <alignment horizontal="center" vertical="center" wrapText="1"/>
    </xf>
    <xf numFmtId="168" fontId="127" fillId="0" borderId="55" xfId="0" applyNumberFormat="1" applyFont="1" applyBorder="1" applyAlignment="1">
      <alignment horizontal="center" vertical="center" wrapText="1"/>
    </xf>
    <xf numFmtId="168" fontId="128" fillId="0" borderId="55" xfId="0" applyNumberFormat="1" applyFont="1" applyBorder="1" applyAlignment="1">
      <alignment horizontal="center" vertical="center" wrapText="1"/>
    </xf>
    <xf numFmtId="168" fontId="126" fillId="0" borderId="55" xfId="0" applyNumberFormat="1" applyFont="1" applyBorder="1" applyAlignment="1">
      <alignment horizontal="center" vertical="center" wrapText="1"/>
    </xf>
    <xf numFmtId="168" fontId="125" fillId="0" borderId="55" xfId="0" applyNumberFormat="1" applyFont="1" applyBorder="1" applyAlignment="1">
      <alignment horizontal="center" vertical="center" wrapText="1"/>
    </xf>
    <xf numFmtId="168" fontId="125" fillId="0" borderId="56" xfId="0" applyNumberFormat="1" applyFont="1" applyBorder="1" applyAlignment="1">
      <alignment horizontal="center" vertical="center" wrapText="1"/>
    </xf>
    <xf numFmtId="168" fontId="125" fillId="0" borderId="69" xfId="0" applyNumberFormat="1" applyFont="1" applyBorder="1" applyAlignment="1">
      <alignment horizontal="center" vertical="center" wrapText="1"/>
    </xf>
    <xf numFmtId="168" fontId="125" fillId="0" borderId="58" xfId="0" applyNumberFormat="1" applyFont="1" applyBorder="1" applyAlignment="1">
      <alignment horizontal="center" vertical="center" wrapText="1"/>
    </xf>
    <xf numFmtId="168" fontId="125" fillId="0" borderId="66" xfId="0" applyNumberFormat="1" applyFont="1" applyBorder="1" applyAlignment="1">
      <alignment horizontal="center" vertical="center" wrapText="1"/>
    </xf>
    <xf numFmtId="168" fontId="125" fillId="0" borderId="57" xfId="0" applyNumberFormat="1" applyFont="1" applyBorder="1" applyAlignment="1">
      <alignment horizontal="center" vertical="center" wrapText="1"/>
    </xf>
    <xf numFmtId="1" fontId="125" fillId="0" borderId="69" xfId="0" applyNumberFormat="1" applyFont="1" applyBorder="1" applyAlignment="1">
      <alignment horizontal="center" vertical="center" wrapText="1"/>
    </xf>
    <xf numFmtId="1" fontId="125" fillId="0" borderId="47" xfId="0" applyNumberFormat="1" applyFont="1" applyBorder="1" applyAlignment="1">
      <alignment horizontal="center" vertical="center" wrapText="1"/>
    </xf>
    <xf numFmtId="0" fontId="123" fillId="0" borderId="47" xfId="0" applyFont="1" applyBorder="1" applyAlignment="1">
      <alignment horizontal="center" vertical="center" wrapText="1"/>
    </xf>
    <xf numFmtId="49" fontId="125" fillId="7" borderId="82" xfId="0" applyNumberFormat="1" applyFont="1" applyFill="1" applyBorder="1" applyAlignment="1">
      <alignment horizontal="center" vertical="center" wrapText="1"/>
    </xf>
    <xf numFmtId="168" fontId="127" fillId="7" borderId="67" xfId="0" applyNumberFormat="1" applyFont="1" applyFill="1" applyBorder="1" applyAlignment="1">
      <alignment horizontal="center" vertical="center" wrapText="1"/>
    </xf>
    <xf numFmtId="168" fontId="128" fillId="7" borderId="15" xfId="0" applyNumberFormat="1" applyFont="1" applyFill="1" applyBorder="1" applyAlignment="1">
      <alignment horizontal="center" vertical="center" wrapText="1"/>
    </xf>
    <xf numFmtId="168" fontId="126" fillId="7" borderId="15" xfId="0" applyNumberFormat="1" applyFont="1" applyFill="1" applyBorder="1" applyAlignment="1">
      <alignment horizontal="center" vertical="center" wrapText="1"/>
    </xf>
    <xf numFmtId="2" fontId="125" fillId="7" borderId="15" xfId="0" applyNumberFormat="1" applyFont="1" applyFill="1" applyBorder="1" applyAlignment="1">
      <alignment horizontal="center" vertical="center" wrapText="1"/>
    </xf>
    <xf numFmtId="2" fontId="125" fillId="7" borderId="8" xfId="0" applyNumberFormat="1" applyFont="1" applyFill="1" applyBorder="1" applyAlignment="1">
      <alignment horizontal="center" vertical="center" wrapText="1"/>
    </xf>
    <xf numFmtId="0" fontId="123" fillId="7" borderId="47" xfId="0" applyFont="1" applyFill="1" applyBorder="1" applyAlignment="1">
      <alignment horizontal="center" vertical="center" wrapText="1"/>
    </xf>
    <xf numFmtId="168" fontId="133" fillId="7" borderId="71" xfId="0" applyNumberFormat="1" applyFont="1" applyFill="1" applyBorder="1" applyAlignment="1">
      <alignment horizontal="center" vertical="center" wrapText="1"/>
    </xf>
    <xf numFmtId="0" fontId="123" fillId="7" borderId="95" xfId="0" applyFont="1" applyFill="1" applyBorder="1" applyAlignment="1">
      <alignment horizontal="center" vertical="center" wrapText="1"/>
    </xf>
    <xf numFmtId="168" fontId="121" fillId="7" borderId="55" xfId="0" applyNumberFormat="1" applyFont="1" applyFill="1" applyBorder="1" applyAlignment="1">
      <alignment horizontal="center" vertical="center" wrapText="1"/>
    </xf>
    <xf numFmtId="168" fontId="128" fillId="7" borderId="2" xfId="0" applyNumberFormat="1" applyFont="1" applyFill="1" applyBorder="1" applyAlignment="1">
      <alignment horizontal="center" vertical="top" wrapText="1"/>
    </xf>
    <xf numFmtId="168" fontId="121" fillId="7" borderId="2" xfId="0" applyNumberFormat="1" applyFont="1" applyFill="1" applyBorder="1" applyAlignment="1">
      <alignment horizontal="center" vertical="top" wrapText="1"/>
    </xf>
    <xf numFmtId="49" fontId="125" fillId="7" borderId="18" xfId="0" applyNumberFormat="1" applyFont="1" applyFill="1" applyBorder="1" applyAlignment="1">
      <alignment horizontal="center" vertical="center" wrapText="1"/>
    </xf>
    <xf numFmtId="168" fontId="128" fillId="7" borderId="1" xfId="0" applyNumberFormat="1" applyFont="1" applyFill="1" applyBorder="1" applyAlignment="1">
      <alignment horizontal="center" vertical="top" wrapText="1"/>
    </xf>
    <xf numFmtId="168" fontId="121" fillId="7" borderId="1" xfId="0" applyNumberFormat="1" applyFont="1" applyFill="1" applyBorder="1" applyAlignment="1">
      <alignment horizontal="center" vertical="center" wrapText="1"/>
    </xf>
    <xf numFmtId="168" fontId="121" fillId="0" borderId="1" xfId="0" applyNumberFormat="1" applyFont="1" applyBorder="1" applyAlignment="1">
      <alignment horizontal="center" vertical="center" wrapText="1"/>
    </xf>
    <xf numFmtId="168" fontId="128" fillId="7" borderId="9" xfId="0" applyNumberFormat="1" applyFont="1" applyFill="1" applyBorder="1" applyAlignment="1">
      <alignment horizontal="center" vertical="top" wrapText="1"/>
    </xf>
    <xf numFmtId="168" fontId="128" fillId="7" borderId="71" xfId="0" applyNumberFormat="1" applyFont="1" applyFill="1" applyBorder="1" applyAlignment="1">
      <alignment horizontal="center" vertical="top" wrapText="1"/>
    </xf>
    <xf numFmtId="2" fontId="125" fillId="7" borderId="5" xfId="0" applyNumberFormat="1" applyFont="1" applyFill="1" applyBorder="1" applyAlignment="1">
      <alignment horizontal="center" vertical="center" wrapText="1"/>
    </xf>
    <xf numFmtId="168" fontId="128" fillId="7" borderId="55" xfId="0" applyNumberFormat="1" applyFont="1" applyFill="1" applyBorder="1" applyAlignment="1">
      <alignment horizontal="center" vertical="top" wrapText="1"/>
    </xf>
    <xf numFmtId="0" fontId="121" fillId="7" borderId="52" xfId="0" applyFont="1" applyFill="1" applyBorder="1" applyAlignment="1">
      <alignment horizontal="center"/>
    </xf>
    <xf numFmtId="168" fontId="121" fillId="7" borderId="2" xfId="0" applyNumberFormat="1" applyFont="1" applyFill="1" applyBorder="1" applyAlignment="1">
      <alignment horizontal="center"/>
    </xf>
    <xf numFmtId="168" fontId="125" fillId="0" borderId="43" xfId="0" applyNumberFormat="1" applyFont="1" applyBorder="1" applyAlignment="1">
      <alignment horizontal="center" vertical="center" wrapText="1"/>
    </xf>
    <xf numFmtId="0" fontId="123" fillId="7" borderId="46" xfId="0" applyFont="1" applyFill="1" applyBorder="1" applyAlignment="1">
      <alignment horizontal="center" vertical="center" wrapText="1"/>
    </xf>
    <xf numFmtId="168" fontId="121" fillId="7" borderId="1" xfId="0" applyNumberFormat="1" applyFont="1" applyFill="1" applyBorder="1" applyAlignment="1">
      <alignment horizontal="center"/>
    </xf>
    <xf numFmtId="168" fontId="121" fillId="7" borderId="55" xfId="0" applyNumberFormat="1" applyFont="1" applyFill="1" applyBorder="1" applyAlignment="1">
      <alignment horizontal="center"/>
    </xf>
    <xf numFmtId="0" fontId="123" fillId="0" borderId="50" xfId="0" applyFont="1" applyBorder="1" applyAlignment="1">
      <alignment horizontal="center" vertical="top" wrapText="1"/>
    </xf>
    <xf numFmtId="0" fontId="123" fillId="0" borderId="0" xfId="0" applyFont="1" applyAlignment="1">
      <alignment horizontal="center"/>
    </xf>
    <xf numFmtId="1" fontId="121" fillId="7" borderId="50" xfId="0" applyNumberFormat="1" applyFont="1" applyFill="1" applyBorder="1" applyAlignment="1">
      <alignment horizontal="center"/>
    </xf>
    <xf numFmtId="3" fontId="121" fillId="0" borderId="0" xfId="0" applyNumberFormat="1" applyFont="1" applyAlignment="1">
      <alignment horizontal="center"/>
    </xf>
    <xf numFmtId="3" fontId="121" fillId="0" borderId="50" xfId="0" applyNumberFormat="1" applyFont="1" applyBorder="1" applyAlignment="1">
      <alignment horizontal="center"/>
    </xf>
    <xf numFmtId="1" fontId="121" fillId="0" borderId="50" xfId="0" applyNumberFormat="1" applyFont="1" applyBorder="1" applyAlignment="1">
      <alignment horizontal="center"/>
    </xf>
    <xf numFmtId="0" fontId="123" fillId="0" borderId="0" xfId="0" applyFont="1" applyAlignment="1">
      <alignment horizontal="center" vertical="top" wrapText="1"/>
    </xf>
    <xf numFmtId="1" fontId="123" fillId="7" borderId="0" xfId="0" applyNumberFormat="1" applyFont="1" applyFill="1" applyAlignment="1">
      <alignment horizontal="center" vertical="top" wrapText="1"/>
    </xf>
    <xf numFmtId="2" fontId="123" fillId="0" borderId="0" xfId="0" applyNumberFormat="1" applyFont="1" applyAlignment="1">
      <alignment horizontal="center" vertical="top" wrapText="1"/>
    </xf>
    <xf numFmtId="3" fontId="123" fillId="0" borderId="0" xfId="0" applyNumberFormat="1" applyFont="1" applyAlignment="1">
      <alignment horizontal="center" vertical="top" wrapText="1"/>
    </xf>
    <xf numFmtId="1" fontId="123" fillId="0" borderId="0" xfId="0" applyNumberFormat="1" applyFont="1" applyAlignment="1">
      <alignment horizontal="center" vertical="top" wrapText="1"/>
    </xf>
    <xf numFmtId="0" fontId="121" fillId="0" borderId="0" xfId="0" applyFont="1" applyAlignment="1">
      <alignment horizontal="center" vertical="top" wrapText="1"/>
    </xf>
    <xf numFmtId="1" fontId="121" fillId="7" borderId="0" xfId="0" applyNumberFormat="1" applyFont="1" applyFill="1" applyAlignment="1">
      <alignment horizontal="center" vertical="top" wrapText="1"/>
    </xf>
    <xf numFmtId="2" fontId="121" fillId="0" borderId="0" xfId="0" applyNumberFormat="1" applyFont="1" applyAlignment="1">
      <alignment horizontal="center" vertical="top" wrapText="1"/>
    </xf>
    <xf numFmtId="3" fontId="121" fillId="0" borderId="0" xfId="0" applyNumberFormat="1" applyFont="1" applyAlignment="1">
      <alignment horizontal="center" vertical="top" wrapText="1"/>
    </xf>
    <xf numFmtId="1" fontId="121" fillId="0" borderId="0" xfId="0" applyNumberFormat="1" applyFont="1" applyAlignment="1">
      <alignment horizontal="center" vertical="top" wrapText="1"/>
    </xf>
    <xf numFmtId="2" fontId="121" fillId="0" borderId="0" xfId="0" applyNumberFormat="1" applyFont="1" applyAlignment="1">
      <alignment horizontal="center"/>
    </xf>
    <xf numFmtId="0" fontId="121" fillId="0" borderId="96" xfId="0" applyFont="1" applyBorder="1" applyAlignment="1">
      <alignment horizontal="center"/>
    </xf>
    <xf numFmtId="0" fontId="121" fillId="0" borderId="1" xfId="0" applyFont="1" applyBorder="1" applyAlignment="1">
      <alignment horizontal="center"/>
    </xf>
    <xf numFmtId="1" fontId="121" fillId="7" borderId="1" xfId="0" applyNumberFormat="1" applyFont="1" applyFill="1" applyBorder="1" applyAlignment="1">
      <alignment horizontal="center"/>
    </xf>
    <xf numFmtId="2" fontId="121" fillId="0" borderId="1" xfId="0" applyNumberFormat="1" applyFont="1" applyBorder="1" applyAlignment="1">
      <alignment horizontal="center"/>
    </xf>
    <xf numFmtId="3" fontId="121" fillId="0" borderId="1" xfId="0" applyNumberFormat="1" applyFont="1" applyBorder="1" applyAlignment="1">
      <alignment horizontal="center"/>
    </xf>
    <xf numFmtId="1" fontId="121" fillId="0" borderId="1" xfId="0" applyNumberFormat="1" applyFont="1" applyBorder="1" applyAlignment="1">
      <alignment horizontal="center"/>
    </xf>
    <xf numFmtId="0" fontId="121" fillId="0" borderId="3" xfId="0" applyFont="1" applyBorder="1" applyAlignment="1">
      <alignment horizontal="center"/>
    </xf>
    <xf numFmtId="0" fontId="128" fillId="7" borderId="1" xfId="0" applyFont="1" applyFill="1" applyBorder="1" applyAlignment="1">
      <alignment horizontal="center" vertical="center" textRotation="90" wrapText="1"/>
    </xf>
    <xf numFmtId="0" fontId="128" fillId="7" borderId="9" xfId="0" applyFont="1" applyFill="1" applyBorder="1" applyAlignment="1">
      <alignment horizontal="center" vertical="center" textRotation="90" wrapText="1"/>
    </xf>
    <xf numFmtId="49" fontId="125" fillId="0" borderId="1" xfId="0" applyNumberFormat="1" applyFont="1" applyBorder="1" applyAlignment="1">
      <alignment horizontal="center" vertical="center" wrapText="1"/>
    </xf>
    <xf numFmtId="49" fontId="125" fillId="0" borderId="64" xfId="0" applyNumberFormat="1" applyFont="1" applyBorder="1" applyAlignment="1">
      <alignment horizontal="center" vertical="center" wrapText="1"/>
    </xf>
    <xf numFmtId="49" fontId="125" fillId="0" borderId="2" xfId="0" applyNumberFormat="1" applyFont="1" applyBorder="1" applyAlignment="1">
      <alignment horizontal="center" vertical="center" wrapText="1"/>
    </xf>
    <xf numFmtId="0" fontId="106" fillId="27" borderId="29" xfId="17" applyFont="1" applyFill="1" applyBorder="1" applyAlignment="1">
      <alignment horizontal="center" vertical="center" wrapText="1"/>
    </xf>
    <xf numFmtId="0" fontId="0" fillId="37" borderId="31" xfId="0" applyFill="1" applyBorder="1"/>
    <xf numFmtId="0" fontId="0" fillId="37" borderId="32" xfId="0" applyFill="1" applyBorder="1" applyAlignment="1">
      <alignment horizontal="center" shrinkToFit="1"/>
    </xf>
    <xf numFmtId="0" fontId="0" fillId="37" borderId="32" xfId="0" applyFill="1" applyBorder="1" applyAlignment="1">
      <alignment horizontal="right" vertical="center"/>
    </xf>
    <xf numFmtId="0" fontId="0" fillId="37" borderId="31" xfId="0" applyFill="1" applyBorder="1" applyAlignment="1">
      <alignment horizontal="right" vertical="center"/>
    </xf>
    <xf numFmtId="0" fontId="0" fillId="37" borderId="32" xfId="0" applyFill="1" applyBorder="1"/>
    <xf numFmtId="0" fontId="0" fillId="0" borderId="32" xfId="0" applyBorder="1" applyAlignment="1">
      <alignment shrinkToFit="1"/>
    </xf>
    <xf numFmtId="0" fontId="0" fillId="0" borderId="32" xfId="0" applyBorder="1" applyAlignment="1">
      <alignment horizontal="center" shrinkToFit="1"/>
    </xf>
    <xf numFmtId="0" fontId="0" fillId="0" borderId="32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/>
    <xf numFmtId="0" fontId="0" fillId="37" borderId="32" xfId="0" applyFill="1" applyBorder="1" applyAlignment="1">
      <alignment shrinkToFit="1"/>
    </xf>
    <xf numFmtId="0" fontId="0" fillId="37" borderId="97" xfId="0" applyFill="1" applyBorder="1" applyAlignment="1">
      <alignment shrinkToFit="1"/>
    </xf>
    <xf numFmtId="0" fontId="0" fillId="37" borderId="97" xfId="0" applyFill="1" applyBorder="1"/>
    <xf numFmtId="0" fontId="0" fillId="0" borderId="97" xfId="0" applyBorder="1" applyAlignment="1">
      <alignment shrinkToFit="1"/>
    </xf>
    <xf numFmtId="0" fontId="0" fillId="0" borderId="97" xfId="0" applyBorder="1"/>
    <xf numFmtId="0" fontId="0" fillId="0" borderId="29" xfId="0" applyBorder="1" applyAlignment="1">
      <alignment horizontal="right" vertical="center"/>
    </xf>
    <xf numFmtId="0" fontId="0" fillId="37" borderId="29" xfId="0" applyFill="1" applyBorder="1" applyAlignment="1">
      <alignment horizontal="left" vertical="center" shrinkToFit="1"/>
    </xf>
    <xf numFmtId="0" fontId="0" fillId="37" borderId="29" xfId="0" applyFill="1" applyBorder="1" applyAlignment="1">
      <alignment horizontal="center" vertical="center" shrinkToFit="1"/>
    </xf>
    <xf numFmtId="0" fontId="0" fillId="37" borderId="29" xfId="0" applyFill="1" applyBorder="1" applyAlignment="1">
      <alignment horizontal="right" shrinkToFit="1"/>
    </xf>
    <xf numFmtId="0" fontId="0" fillId="37" borderId="29" xfId="0" applyFill="1" applyBorder="1" applyAlignment="1">
      <alignment horizontal="right" vertical="center"/>
    </xf>
    <xf numFmtId="0" fontId="0" fillId="0" borderId="29" xfId="0" applyBorder="1" applyAlignment="1">
      <alignment horizontal="left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9" xfId="0" applyBorder="1" applyAlignment="1">
      <alignment horizontal="left" shrinkToFit="1"/>
    </xf>
    <xf numFmtId="0" fontId="0" fillId="37" borderId="29" xfId="0" applyFill="1" applyBorder="1" applyAlignment="1">
      <alignment horizontal="left" shrinkToFit="1"/>
    </xf>
    <xf numFmtId="0" fontId="106" fillId="27" borderId="29" xfId="16" applyFont="1" applyFill="1" applyBorder="1" applyAlignment="1">
      <alignment horizontal="center" wrapText="1"/>
    </xf>
    <xf numFmtId="0" fontId="0" fillId="37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34" fillId="27" borderId="29" xfId="17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6" fontId="65" fillId="25" borderId="0" xfId="14" applyFont="1" applyFill="1" applyBorder="1" applyAlignment="1">
      <alignment vertical="center"/>
    </xf>
    <xf numFmtId="166" fontId="137" fillId="7" borderId="2" xfId="14" applyFont="1" applyFill="1" applyBorder="1" applyAlignment="1">
      <alignment horizontal="center" vertical="center"/>
    </xf>
    <xf numFmtId="166" fontId="138" fillId="26" borderId="0" xfId="6" applyNumberFormat="1" applyFont="1" applyFill="1" applyBorder="1" applyAlignment="1">
      <alignment horizontal="center" vertical="center" textRotation="90" wrapText="1"/>
    </xf>
    <xf numFmtId="166" fontId="35" fillId="20" borderId="1" xfId="12" applyNumberFormat="1" applyFont="1" applyBorder="1" applyAlignment="1">
      <alignment horizontal="center" vertical="center"/>
    </xf>
    <xf numFmtId="1" fontId="35" fillId="26" borderId="0" xfId="12" applyNumberFormat="1" applyFont="1" applyFill="1" applyBorder="1" applyAlignment="1">
      <alignment horizontal="center" vertical="center"/>
    </xf>
    <xf numFmtId="166" fontId="35" fillId="19" borderId="1" xfId="11" applyNumberFormat="1" applyFont="1" applyBorder="1" applyAlignment="1">
      <alignment horizontal="center" vertical="center"/>
    </xf>
    <xf numFmtId="1" fontId="35" fillId="26" borderId="0" xfId="11" applyNumberFormat="1" applyFont="1" applyFill="1" applyBorder="1" applyAlignment="1">
      <alignment horizontal="center" vertical="center"/>
    </xf>
    <xf numFmtId="0" fontId="139" fillId="20" borderId="1" xfId="12" applyFont="1" applyBorder="1" applyAlignment="1">
      <alignment horizontal="center" vertical="center"/>
    </xf>
    <xf numFmtId="166" fontId="140" fillId="7" borderId="0" xfId="6" applyNumberFormat="1" applyFont="1" applyFill="1" applyBorder="1" applyAlignment="1">
      <alignment horizontal="center" vertical="center" wrapText="1"/>
    </xf>
    <xf numFmtId="0" fontId="141" fillId="7" borderId="1" xfId="0" applyFont="1" applyFill="1" applyBorder="1" applyAlignment="1">
      <alignment horizontal="center" vertical="center"/>
    </xf>
    <xf numFmtId="0" fontId="139" fillId="19" borderId="1" xfId="11" applyFont="1" applyBorder="1" applyAlignment="1">
      <alignment horizontal="center" vertical="center"/>
    </xf>
    <xf numFmtId="0" fontId="141" fillId="7" borderId="0" xfId="0" applyFont="1" applyFill="1" applyAlignment="1">
      <alignment horizontal="center" vertical="center"/>
    </xf>
    <xf numFmtId="166" fontId="142" fillId="26" borderId="0" xfId="12" applyNumberFormat="1" applyFont="1" applyFill="1" applyBorder="1" applyAlignment="1">
      <alignment horizontal="center" vertical="center" wrapText="1"/>
    </xf>
    <xf numFmtId="166" fontId="94" fillId="25" borderId="1" xfId="14" applyFont="1" applyFill="1" applyBorder="1" applyAlignment="1">
      <alignment horizontal="center" vertical="center"/>
    </xf>
    <xf numFmtId="1" fontId="94" fillId="25" borderId="0" xfId="14" applyNumberFormat="1" applyFont="1" applyFill="1" applyBorder="1" applyAlignment="1">
      <alignment horizontal="center" vertical="center"/>
    </xf>
    <xf numFmtId="0" fontId="143" fillId="0" borderId="1" xfId="0" applyFont="1" applyBorder="1" applyAlignment="1">
      <alignment vertical="center" wrapText="1"/>
    </xf>
    <xf numFmtId="166" fontId="144" fillId="25" borderId="0" xfId="14" applyFont="1" applyFill="1" applyBorder="1" applyAlignment="1">
      <alignment vertical="center"/>
    </xf>
    <xf numFmtId="0" fontId="145" fillId="0" borderId="1" xfId="0" applyFont="1" applyBorder="1" applyAlignment="1">
      <alignment vertical="center" wrapText="1"/>
    </xf>
    <xf numFmtId="49" fontId="24" fillId="7" borderId="1" xfId="11" applyNumberFormat="1" applyFill="1" applyBorder="1" applyAlignment="1">
      <alignment horizontal="center" vertical="center"/>
    </xf>
    <xf numFmtId="166" fontId="24" fillId="7" borderId="1" xfId="11" applyNumberFormat="1" applyFill="1" applyBorder="1" applyAlignment="1">
      <alignment horizontal="center" vertical="center"/>
    </xf>
    <xf numFmtId="1" fontId="24" fillId="7" borderId="1" xfId="12" applyNumberFormat="1" applyFill="1" applyBorder="1" applyAlignment="1">
      <alignment horizontal="center" vertical="center"/>
    </xf>
    <xf numFmtId="1" fontId="24" fillId="7" borderId="0" xfId="11" applyNumberFormat="1" applyFill="1" applyBorder="1" applyAlignment="1">
      <alignment horizontal="center" vertical="center"/>
    </xf>
    <xf numFmtId="166" fontId="35" fillId="7" borderId="1" xfId="11" applyNumberFormat="1" applyFont="1" applyFill="1" applyBorder="1" applyAlignment="1">
      <alignment horizontal="center" vertical="center"/>
    </xf>
    <xf numFmtId="1" fontId="35" fillId="7" borderId="0" xfId="11" applyNumberFormat="1" applyFont="1" applyFill="1" applyBorder="1" applyAlignment="1">
      <alignment horizontal="center" vertical="center"/>
    </xf>
    <xf numFmtId="166" fontId="35" fillId="7" borderId="1" xfId="12" applyNumberFormat="1" applyFont="1" applyFill="1" applyBorder="1" applyAlignment="1">
      <alignment horizontal="center" vertical="center"/>
    </xf>
    <xf numFmtId="166" fontId="77" fillId="6" borderId="1" xfId="6" applyNumberFormat="1" applyFont="1" applyFill="1" applyBorder="1" applyAlignment="1">
      <alignment horizontal="center" vertical="center" wrapText="1"/>
    </xf>
    <xf numFmtId="166" fontId="76" fillId="18" borderId="9" xfId="10" applyNumberFormat="1" applyFont="1" applyBorder="1" applyAlignment="1">
      <alignment horizontal="center" vertical="center" wrapText="1"/>
    </xf>
    <xf numFmtId="166" fontId="76" fillId="18" borderId="2" xfId="10" applyNumberFormat="1" applyFont="1" applyBorder="1" applyAlignment="1">
      <alignment horizontal="center" vertical="center" wrapText="1"/>
    </xf>
    <xf numFmtId="166" fontId="59" fillId="14" borderId="9" xfId="6" applyNumberFormat="1" applyFont="1" applyBorder="1" applyAlignment="1">
      <alignment horizontal="center" vertical="center" wrapText="1"/>
    </xf>
    <xf numFmtId="166" fontId="59" fillId="14" borderId="15" xfId="6" applyNumberFormat="1" applyFont="1" applyBorder="1" applyAlignment="1">
      <alignment horizontal="center" vertical="center" wrapText="1"/>
    </xf>
    <xf numFmtId="166" fontId="59" fillId="14" borderId="2" xfId="6" applyNumberFormat="1" applyFont="1" applyBorder="1" applyAlignment="1">
      <alignment horizontal="center" vertical="center" wrapText="1"/>
    </xf>
    <xf numFmtId="166" fontId="50" fillId="22" borderId="9" xfId="14" applyFont="1" applyFill="1" applyBorder="1" applyAlignment="1">
      <alignment vertical="center" textRotation="90"/>
    </xf>
    <xf numFmtId="166" fontId="50" fillId="22" borderId="15" xfId="14" applyFont="1" applyFill="1" applyBorder="1" applyAlignment="1">
      <alignment vertical="center" textRotation="90"/>
    </xf>
    <xf numFmtId="166" fontId="50" fillId="22" borderId="2" xfId="14" applyFont="1" applyFill="1" applyBorder="1" applyAlignment="1">
      <alignment vertical="center" textRotation="90"/>
    </xf>
    <xf numFmtId="166" fontId="47" fillId="22" borderId="9" xfId="14" applyFont="1" applyFill="1" applyBorder="1" applyAlignment="1">
      <alignment horizontal="center" vertical="center" textRotation="90" wrapText="1"/>
    </xf>
    <xf numFmtId="166" fontId="47" fillId="22" borderId="15" xfId="14" applyFont="1" applyFill="1" applyBorder="1" applyAlignment="1">
      <alignment horizontal="center" vertical="center" textRotation="90" wrapText="1"/>
    </xf>
    <xf numFmtId="166" fontId="47" fillId="22" borderId="2" xfId="14" applyFont="1" applyFill="1" applyBorder="1" applyAlignment="1">
      <alignment horizontal="center" vertical="center" textRotation="90" wrapText="1"/>
    </xf>
    <xf numFmtId="166" fontId="77" fillId="21" borderId="9" xfId="13" applyNumberFormat="1" applyFont="1" applyBorder="1" applyAlignment="1">
      <alignment horizontal="center" vertical="center" wrapText="1"/>
    </xf>
    <xf numFmtId="166" fontId="77" fillId="21" borderId="15" xfId="13" applyNumberFormat="1" applyFont="1" applyBorder="1" applyAlignment="1">
      <alignment horizontal="center" vertical="center" wrapText="1"/>
    </xf>
    <xf numFmtId="166" fontId="77" fillId="21" borderId="2" xfId="13" applyNumberFormat="1" applyFont="1" applyBorder="1" applyAlignment="1">
      <alignment horizontal="center" vertical="center" wrapText="1"/>
    </xf>
    <xf numFmtId="166" fontId="77" fillId="14" borderId="9" xfId="6" applyNumberFormat="1" applyFont="1" applyBorder="1" applyAlignment="1">
      <alignment horizontal="center" vertical="center" wrapText="1"/>
    </xf>
    <xf numFmtId="166" fontId="77" fillId="14" borderId="2" xfId="6" applyNumberFormat="1" applyFont="1" applyBorder="1" applyAlignment="1">
      <alignment horizontal="center" vertical="center" wrapText="1"/>
    </xf>
    <xf numFmtId="165" fontId="68" fillId="9" borderId="17" xfId="2" applyNumberFormat="1" applyFont="1" applyBorder="1" applyAlignment="1">
      <alignment horizontal="center" vertical="center" shrinkToFit="1"/>
    </xf>
    <xf numFmtId="165" fontId="68" fillId="9" borderId="16" xfId="2" applyNumberFormat="1" applyFont="1" applyBorder="1" applyAlignment="1">
      <alignment horizontal="center" vertical="center" shrinkToFit="1"/>
    </xf>
    <xf numFmtId="165" fontId="68" fillId="9" borderId="18" xfId="2" applyNumberFormat="1" applyFont="1" applyBorder="1" applyAlignment="1">
      <alignment horizontal="center" vertical="center" shrinkToFit="1"/>
    </xf>
    <xf numFmtId="165" fontId="68" fillId="9" borderId="8" xfId="2" applyNumberFormat="1" applyFont="1" applyBorder="1" applyAlignment="1">
      <alignment horizontal="center" vertical="center" shrinkToFit="1"/>
    </xf>
    <xf numFmtId="165" fontId="68" fillId="9" borderId="0" xfId="2" applyNumberFormat="1" applyFont="1" applyBorder="1" applyAlignment="1">
      <alignment horizontal="center" vertical="center" shrinkToFit="1"/>
    </xf>
    <xf numFmtId="165" fontId="68" fillId="9" borderId="20" xfId="2" applyNumberFormat="1" applyFont="1" applyBorder="1" applyAlignment="1">
      <alignment horizontal="center" vertical="center" shrinkToFit="1"/>
    </xf>
    <xf numFmtId="165" fontId="68" fillId="9" borderId="6" xfId="2" applyNumberFormat="1" applyFont="1" applyBorder="1" applyAlignment="1">
      <alignment horizontal="center" vertical="center" shrinkToFit="1"/>
    </xf>
    <xf numFmtId="165" fontId="68" fillId="9" borderId="7" xfId="2" applyNumberFormat="1" applyFont="1" applyBorder="1" applyAlignment="1">
      <alignment horizontal="center" vertical="center" shrinkToFit="1"/>
    </xf>
    <xf numFmtId="165" fontId="68" fillId="9" borderId="19" xfId="2" applyNumberFormat="1" applyFont="1" applyBorder="1" applyAlignment="1">
      <alignment horizontal="center" vertical="center" shrinkToFit="1"/>
    </xf>
    <xf numFmtId="166" fontId="60" fillId="17" borderId="17" xfId="9" applyNumberFormat="1" applyFont="1" applyBorder="1" applyAlignment="1">
      <alignment horizontal="center" vertical="center" shrinkToFit="1"/>
    </xf>
    <xf numFmtId="166" fontId="60" fillId="17" borderId="16" xfId="9" applyNumberFormat="1" applyFont="1" applyBorder="1" applyAlignment="1">
      <alignment horizontal="center" vertical="center" shrinkToFit="1"/>
    </xf>
    <xf numFmtId="166" fontId="60" fillId="17" borderId="18" xfId="9" applyNumberFormat="1" applyFont="1" applyBorder="1" applyAlignment="1">
      <alignment horizontal="center" vertical="center" shrinkToFit="1"/>
    </xf>
    <xf numFmtId="166" fontId="60" fillId="17" borderId="8" xfId="9" applyNumberFormat="1" applyFont="1" applyBorder="1" applyAlignment="1">
      <alignment horizontal="center" vertical="center" shrinkToFit="1"/>
    </xf>
    <xf numFmtId="166" fontId="60" fillId="17" borderId="0" xfId="9" applyNumberFormat="1" applyFont="1" applyBorder="1" applyAlignment="1">
      <alignment horizontal="center" vertical="center" shrinkToFit="1"/>
    </xf>
    <xf numFmtId="166" fontId="60" fillId="17" borderId="20" xfId="9" applyNumberFormat="1" applyFont="1" applyBorder="1" applyAlignment="1">
      <alignment horizontal="center" vertical="center" shrinkToFit="1"/>
    </xf>
    <xf numFmtId="166" fontId="60" fillId="17" borderId="6" xfId="9" applyNumberFormat="1" applyFont="1" applyBorder="1" applyAlignment="1">
      <alignment horizontal="center" vertical="center" shrinkToFit="1"/>
    </xf>
    <xf numFmtId="166" fontId="60" fillId="17" borderId="7" xfId="9" applyNumberFormat="1" applyFont="1" applyBorder="1" applyAlignment="1">
      <alignment horizontal="center" vertical="center" shrinkToFit="1"/>
    </xf>
    <xf numFmtId="166" fontId="60" fillId="17" borderId="19" xfId="9" applyNumberFormat="1" applyFont="1" applyBorder="1" applyAlignment="1">
      <alignment horizontal="center" vertical="center" shrinkToFit="1"/>
    </xf>
    <xf numFmtId="166" fontId="69" fillId="13" borderId="17" xfId="1" applyNumberFormat="1" applyFont="1" applyFill="1" applyBorder="1" applyAlignment="1">
      <alignment horizontal="center" vertical="center" shrinkToFit="1"/>
    </xf>
    <xf numFmtId="166" fontId="69" fillId="13" borderId="16" xfId="1" applyNumberFormat="1" applyFont="1" applyFill="1" applyBorder="1" applyAlignment="1">
      <alignment horizontal="center" vertical="center" shrinkToFit="1"/>
    </xf>
    <xf numFmtId="166" fontId="69" fillId="13" borderId="18" xfId="1" applyNumberFormat="1" applyFont="1" applyFill="1" applyBorder="1" applyAlignment="1">
      <alignment horizontal="center" vertical="center" shrinkToFit="1"/>
    </xf>
    <xf numFmtId="166" fontId="69" fillId="13" borderId="8" xfId="1" applyNumberFormat="1" applyFont="1" applyFill="1" applyBorder="1" applyAlignment="1">
      <alignment horizontal="center" vertical="center" shrinkToFit="1"/>
    </xf>
    <xf numFmtId="166" fontId="69" fillId="13" borderId="0" xfId="1" applyNumberFormat="1" applyFont="1" applyFill="1" applyBorder="1" applyAlignment="1">
      <alignment horizontal="center" vertical="center" shrinkToFit="1"/>
    </xf>
    <xf numFmtId="166" fontId="69" fillId="13" borderId="20" xfId="1" applyNumberFormat="1" applyFont="1" applyFill="1" applyBorder="1" applyAlignment="1">
      <alignment horizontal="center" vertical="center" shrinkToFit="1"/>
    </xf>
    <xf numFmtId="166" fontId="69" fillId="13" borderId="6" xfId="1" applyNumberFormat="1" applyFont="1" applyFill="1" applyBorder="1" applyAlignment="1">
      <alignment horizontal="center" vertical="center" shrinkToFit="1"/>
    </xf>
    <xf numFmtId="166" fontId="69" fillId="13" borderId="7" xfId="1" applyNumberFormat="1" applyFont="1" applyFill="1" applyBorder="1" applyAlignment="1">
      <alignment horizontal="center" vertical="center" shrinkToFit="1"/>
    </xf>
    <xf numFmtId="166" fontId="69" fillId="13" borderId="19" xfId="1" applyNumberFormat="1" applyFont="1" applyFill="1" applyBorder="1" applyAlignment="1">
      <alignment horizontal="center" vertical="center" shrinkToFit="1"/>
    </xf>
    <xf numFmtId="166" fontId="61" fillId="20" borderId="17" xfId="12" applyNumberFormat="1" applyFont="1" applyBorder="1" applyAlignment="1">
      <alignment horizontal="center" vertical="center" shrinkToFit="1"/>
    </xf>
    <xf numFmtId="166" fontId="61" fillId="20" borderId="16" xfId="12" applyNumberFormat="1" applyFont="1" applyBorder="1" applyAlignment="1">
      <alignment horizontal="center" vertical="center" shrinkToFit="1"/>
    </xf>
    <xf numFmtId="166" fontId="61" fillId="20" borderId="18" xfId="12" applyNumberFormat="1" applyFont="1" applyBorder="1" applyAlignment="1">
      <alignment horizontal="center" vertical="center" shrinkToFit="1"/>
    </xf>
    <xf numFmtId="166" fontId="61" fillId="20" borderId="8" xfId="12" applyNumberFormat="1" applyFont="1" applyBorder="1" applyAlignment="1">
      <alignment horizontal="center" vertical="center" shrinkToFit="1"/>
    </xf>
    <xf numFmtId="166" fontId="61" fillId="20" borderId="0" xfId="12" applyNumberFormat="1" applyFont="1" applyBorder="1" applyAlignment="1">
      <alignment horizontal="center" vertical="center" shrinkToFit="1"/>
    </xf>
    <xf numFmtId="166" fontId="61" fillId="20" borderId="20" xfId="12" applyNumberFormat="1" applyFont="1" applyBorder="1" applyAlignment="1">
      <alignment horizontal="center" vertical="center" shrinkToFit="1"/>
    </xf>
    <xf numFmtId="166" fontId="61" fillId="20" borderId="6" xfId="12" applyNumberFormat="1" applyFont="1" applyBorder="1" applyAlignment="1">
      <alignment horizontal="center" vertical="center" shrinkToFit="1"/>
    </xf>
    <xf numFmtId="166" fontId="61" fillId="20" borderId="7" xfId="12" applyNumberFormat="1" applyFont="1" applyBorder="1" applyAlignment="1">
      <alignment horizontal="center" vertical="center" shrinkToFit="1"/>
    </xf>
    <xf numFmtId="166" fontId="61" fillId="20" borderId="19" xfId="12" applyNumberFormat="1" applyFont="1" applyBorder="1" applyAlignment="1">
      <alignment horizontal="center" vertical="center" shrinkToFit="1"/>
    </xf>
    <xf numFmtId="166" fontId="58" fillId="14" borderId="9" xfId="6" applyNumberFormat="1" applyFont="1" applyBorder="1" applyAlignment="1">
      <alignment horizontal="center" vertical="center" wrapText="1"/>
    </xf>
    <xf numFmtId="166" fontId="58" fillId="14" borderId="15" xfId="6" applyNumberFormat="1" applyFont="1" applyBorder="1" applyAlignment="1">
      <alignment horizontal="center" vertical="center" wrapText="1"/>
    </xf>
    <xf numFmtId="166" fontId="58" fillId="14" borderId="2" xfId="6" applyNumberFormat="1" applyFont="1" applyBorder="1" applyAlignment="1">
      <alignment horizontal="center" vertical="center" wrapText="1"/>
    </xf>
    <xf numFmtId="166" fontId="54" fillId="14" borderId="9" xfId="6" applyNumberFormat="1" applyFont="1" applyBorder="1" applyAlignment="1">
      <alignment horizontal="center" vertical="center" textRotation="90" wrapText="1"/>
    </xf>
    <xf numFmtId="166" fontId="54" fillId="14" borderId="15" xfId="6" applyNumberFormat="1" applyFont="1" applyBorder="1" applyAlignment="1">
      <alignment horizontal="center" vertical="center" textRotation="90" wrapText="1"/>
    </xf>
    <xf numFmtId="166" fontId="54" fillId="14" borderId="2" xfId="6" applyNumberFormat="1" applyFont="1" applyBorder="1" applyAlignment="1">
      <alignment horizontal="center" vertical="center" textRotation="90" wrapText="1"/>
    </xf>
    <xf numFmtId="166" fontId="60" fillId="14" borderId="17" xfId="6" applyNumberFormat="1" applyFont="1" applyBorder="1" applyAlignment="1">
      <alignment horizontal="center" vertical="center" shrinkToFit="1"/>
    </xf>
    <xf numFmtId="166" fontId="60" fillId="14" borderId="16" xfId="6" applyNumberFormat="1" applyFont="1" applyBorder="1" applyAlignment="1">
      <alignment horizontal="center" vertical="center" shrinkToFit="1"/>
    </xf>
    <xf numFmtId="166" fontId="60" fillId="14" borderId="18" xfId="6" applyNumberFormat="1" applyFont="1" applyBorder="1" applyAlignment="1">
      <alignment horizontal="center" vertical="center" shrinkToFit="1"/>
    </xf>
    <xf numFmtId="166" fontId="60" fillId="14" borderId="8" xfId="6" applyNumberFormat="1" applyFont="1" applyBorder="1" applyAlignment="1">
      <alignment horizontal="center" vertical="center" shrinkToFit="1"/>
    </xf>
    <xf numFmtId="166" fontId="60" fillId="14" borderId="0" xfId="6" applyNumberFormat="1" applyFont="1" applyBorder="1" applyAlignment="1">
      <alignment horizontal="center" vertical="center" shrinkToFit="1"/>
    </xf>
    <xf numFmtId="166" fontId="60" fillId="14" borderId="20" xfId="6" applyNumberFormat="1" applyFont="1" applyBorder="1" applyAlignment="1">
      <alignment horizontal="center" vertical="center" shrinkToFit="1"/>
    </xf>
    <xf numFmtId="166" fontId="60" fillId="14" borderId="6" xfId="6" applyNumberFormat="1" applyFont="1" applyBorder="1" applyAlignment="1">
      <alignment horizontal="center" vertical="center" shrinkToFit="1"/>
    </xf>
    <xf numFmtId="166" fontId="60" fillId="14" borderId="7" xfId="6" applyNumberFormat="1" applyFont="1" applyBorder="1" applyAlignment="1">
      <alignment horizontal="center" vertical="center" shrinkToFit="1"/>
    </xf>
    <xf numFmtId="166" fontId="60" fillId="14" borderId="19" xfId="6" applyNumberFormat="1" applyFont="1" applyBorder="1" applyAlignment="1">
      <alignment horizontal="center" vertical="center" shrinkToFit="1"/>
    </xf>
    <xf numFmtId="166" fontId="50" fillId="22" borderId="9" xfId="14" applyFont="1" applyFill="1" applyBorder="1" applyAlignment="1">
      <alignment horizontal="center" vertical="center" textRotation="90" wrapText="1"/>
    </xf>
    <xf numFmtId="166" fontId="50" fillId="22" borderId="15" xfId="14" applyFont="1" applyFill="1" applyBorder="1" applyAlignment="1">
      <alignment horizontal="center" vertical="center" textRotation="90" wrapText="1"/>
    </xf>
    <xf numFmtId="166" fontId="50" fillId="22" borderId="2" xfId="14" applyFont="1" applyFill="1" applyBorder="1" applyAlignment="1">
      <alignment horizontal="center" vertical="center" textRotation="90" wrapText="1"/>
    </xf>
    <xf numFmtId="166" fontId="77" fillId="14" borderId="15" xfId="6" applyNumberFormat="1" applyFont="1" applyBorder="1" applyAlignment="1">
      <alignment horizontal="center" vertical="center" wrapText="1"/>
    </xf>
    <xf numFmtId="166" fontId="53" fillId="16" borderId="9" xfId="8" applyNumberFormat="1" applyFont="1" applyBorder="1" applyAlignment="1">
      <alignment horizontal="center" vertical="center" wrapText="1"/>
    </xf>
    <xf numFmtId="166" fontId="53" fillId="16" borderId="15" xfId="8" applyNumberFormat="1" applyFont="1" applyBorder="1" applyAlignment="1">
      <alignment horizontal="center" vertical="center" wrapText="1"/>
    </xf>
    <xf numFmtId="166" fontId="53" fillId="16" borderId="2" xfId="8" applyNumberFormat="1" applyFont="1" applyBorder="1" applyAlignment="1">
      <alignment horizontal="center" vertical="center" wrapText="1"/>
    </xf>
    <xf numFmtId="166" fontId="53" fillId="18" borderId="9" xfId="10" applyNumberFormat="1" applyFont="1" applyBorder="1" applyAlignment="1">
      <alignment horizontal="center" vertical="center" wrapText="1"/>
    </xf>
    <xf numFmtId="166" fontId="53" fillId="18" borderId="15" xfId="10" applyNumberFormat="1" applyFont="1" applyBorder="1" applyAlignment="1">
      <alignment horizontal="center" vertical="center" wrapText="1"/>
    </xf>
    <xf numFmtId="166" fontId="53" fillId="18" borderId="2" xfId="10" applyNumberFormat="1" applyFont="1" applyBorder="1" applyAlignment="1">
      <alignment horizontal="center" vertical="center" wrapText="1"/>
    </xf>
    <xf numFmtId="166" fontId="79" fillId="10" borderId="9" xfId="3" applyNumberFormat="1" applyFont="1" applyBorder="1" applyAlignment="1">
      <alignment horizontal="center" vertical="center" wrapText="1"/>
    </xf>
    <xf numFmtId="166" fontId="79" fillId="10" borderId="15" xfId="3" applyNumberFormat="1" applyFont="1" applyBorder="1" applyAlignment="1">
      <alignment horizontal="center" vertical="center" wrapText="1"/>
    </xf>
    <xf numFmtId="166" fontId="79" fillId="10" borderId="2" xfId="3" applyNumberFormat="1" applyFont="1" applyBorder="1" applyAlignment="1">
      <alignment horizontal="center" vertical="center" wrapText="1"/>
    </xf>
    <xf numFmtId="166" fontId="76" fillId="18" borderId="15" xfId="10" applyNumberFormat="1" applyFont="1" applyBorder="1" applyAlignment="1">
      <alignment horizontal="center" vertical="center" wrapText="1"/>
    </xf>
    <xf numFmtId="49" fontId="51" fillId="13" borderId="98" xfId="22" applyNumberFormat="1" applyFont="1" applyAlignment="1">
      <alignment horizontal="center" vertical="center"/>
    </xf>
    <xf numFmtId="166" fontId="54" fillId="14" borderId="1" xfId="6" applyNumberFormat="1" applyFont="1" applyBorder="1" applyAlignment="1">
      <alignment horizontal="center" vertical="center" textRotation="90" wrapText="1"/>
    </xf>
    <xf numFmtId="166" fontId="60" fillId="14" borderId="1" xfId="6" applyNumberFormat="1" applyFont="1" applyBorder="1" applyAlignment="1">
      <alignment horizontal="center" vertical="center" shrinkToFit="1"/>
    </xf>
    <xf numFmtId="166" fontId="69" fillId="13" borderId="1" xfId="1" applyNumberFormat="1" applyFont="1" applyFill="1" applyBorder="1" applyAlignment="1">
      <alignment horizontal="center" vertical="center" shrinkToFit="1"/>
    </xf>
    <xf numFmtId="166" fontId="50" fillId="22" borderId="1" xfId="14" applyFont="1" applyFill="1" applyBorder="1" applyAlignment="1">
      <alignment vertical="center" textRotation="90"/>
    </xf>
    <xf numFmtId="166" fontId="58" fillId="14" borderId="1" xfId="6" applyNumberFormat="1" applyFont="1" applyBorder="1" applyAlignment="1">
      <alignment horizontal="center" vertical="center" wrapText="1"/>
    </xf>
    <xf numFmtId="166" fontId="136" fillId="22" borderId="1" xfId="14" applyFont="1" applyFill="1" applyBorder="1" applyAlignment="1">
      <alignment horizontal="center" vertical="center" textRotation="90" wrapText="1"/>
    </xf>
    <xf numFmtId="49" fontId="56" fillId="14" borderId="1" xfId="6" applyNumberFormat="1" applyFont="1" applyBorder="1" applyAlignment="1">
      <alignment horizontal="center" vertical="center" textRotation="90" wrapText="1"/>
    </xf>
    <xf numFmtId="166" fontId="135" fillId="22" borderId="1" xfId="14" applyFont="1" applyFill="1" applyBorder="1" applyAlignment="1">
      <alignment horizontal="center" vertical="center" textRotation="90" wrapText="1"/>
    </xf>
    <xf numFmtId="3" fontId="122" fillId="41" borderId="10" xfId="0" applyNumberFormat="1" applyFont="1" applyFill="1" applyBorder="1" applyAlignment="1">
      <alignment horizontal="center" vertical="center" wrapText="1"/>
    </xf>
    <xf numFmtId="1" fontId="124" fillId="42" borderId="42" xfId="0" applyNumberFormat="1" applyFont="1" applyFill="1" applyBorder="1" applyAlignment="1">
      <alignment horizontal="center" vertical="center" textRotation="90" wrapText="1"/>
    </xf>
    <xf numFmtId="1" fontId="124" fillId="42" borderId="41" xfId="0" applyNumberFormat="1" applyFont="1" applyFill="1" applyBorder="1" applyAlignment="1">
      <alignment horizontal="center" vertical="center" textRotation="90" wrapText="1"/>
    </xf>
    <xf numFmtId="1" fontId="124" fillId="42" borderId="40" xfId="0" applyNumberFormat="1" applyFont="1" applyFill="1" applyBorder="1" applyAlignment="1">
      <alignment horizontal="center" vertical="center" textRotation="90" wrapText="1"/>
    </xf>
    <xf numFmtId="0" fontId="122" fillId="7" borderId="93" xfId="0" applyFont="1" applyFill="1" applyBorder="1" applyAlignment="1">
      <alignment horizontal="center" vertical="center" textRotation="90" wrapText="1"/>
    </xf>
    <xf numFmtId="0" fontId="122" fillId="7" borderId="20" xfId="0" applyFont="1" applyFill="1" applyBorder="1" applyAlignment="1">
      <alignment horizontal="center" vertical="center" textRotation="90" wrapText="1"/>
    </xf>
    <xf numFmtId="0" fontId="122" fillId="7" borderId="82" xfId="0" applyFont="1" applyFill="1" applyBorder="1" applyAlignment="1">
      <alignment horizontal="center" vertical="center" textRotation="90" wrapText="1"/>
    </xf>
    <xf numFmtId="0" fontId="122" fillId="7" borderId="49" xfId="0" applyFont="1" applyFill="1" applyBorder="1" applyAlignment="1">
      <alignment horizontal="center" vertical="center" wrapText="1"/>
    </xf>
    <xf numFmtId="0" fontId="122" fillId="7" borderId="50" xfId="0" applyFont="1" applyFill="1" applyBorder="1" applyAlignment="1">
      <alignment horizontal="center" vertical="center" wrapText="1"/>
    </xf>
    <xf numFmtId="0" fontId="122" fillId="7" borderId="45" xfId="0" applyFont="1" applyFill="1" applyBorder="1" applyAlignment="1">
      <alignment horizontal="center" vertical="center" wrapText="1"/>
    </xf>
    <xf numFmtId="0" fontId="122" fillId="7" borderId="8" xfId="0" applyFont="1" applyFill="1" applyBorder="1" applyAlignment="1">
      <alignment horizontal="center" vertical="center" wrapText="1"/>
    </xf>
    <xf numFmtId="0" fontId="122" fillId="7" borderId="0" xfId="0" applyFont="1" applyFill="1" applyAlignment="1">
      <alignment horizontal="center" vertical="center" wrapText="1"/>
    </xf>
    <xf numFmtId="0" fontId="122" fillId="7" borderId="46" xfId="0" applyFont="1" applyFill="1" applyBorder="1" applyAlignment="1">
      <alignment horizontal="center" vertical="center" wrapText="1"/>
    </xf>
    <xf numFmtId="0" fontId="122" fillId="7" borderId="6" xfId="0" applyFont="1" applyFill="1" applyBorder="1" applyAlignment="1">
      <alignment horizontal="center" vertical="center" wrapText="1"/>
    </xf>
    <xf numFmtId="0" fontId="122" fillId="7" borderId="7" xfId="0" applyFont="1" applyFill="1" applyBorder="1" applyAlignment="1">
      <alignment horizontal="center" vertical="center" wrapText="1"/>
    </xf>
    <xf numFmtId="0" fontId="122" fillId="7" borderId="52" xfId="0" applyFont="1" applyFill="1" applyBorder="1" applyAlignment="1">
      <alignment horizontal="center" vertical="center" wrapText="1"/>
    </xf>
    <xf numFmtId="1" fontId="122" fillId="7" borderId="42" xfId="0" applyNumberFormat="1" applyFont="1" applyFill="1" applyBorder="1" applyAlignment="1">
      <alignment horizontal="center" vertical="center" wrapText="1"/>
    </xf>
    <xf numFmtId="1" fontId="122" fillId="7" borderId="41" xfId="0" applyNumberFormat="1" applyFont="1" applyFill="1" applyBorder="1" applyAlignment="1">
      <alignment horizontal="center" vertical="center" wrapText="1"/>
    </xf>
    <xf numFmtId="1" fontId="122" fillId="7" borderId="40" xfId="0" applyNumberFormat="1" applyFont="1" applyFill="1" applyBorder="1" applyAlignment="1">
      <alignment horizontal="center" vertical="center" wrapText="1"/>
    </xf>
    <xf numFmtId="0" fontId="122" fillId="7" borderId="94" xfId="0" applyFont="1" applyFill="1" applyBorder="1" applyAlignment="1">
      <alignment horizontal="center" vertical="center" wrapText="1"/>
    </xf>
    <xf numFmtId="0" fontId="122" fillId="7" borderId="53" xfId="0" applyFont="1" applyFill="1" applyBorder="1" applyAlignment="1">
      <alignment horizontal="center" vertical="center" wrapText="1"/>
    </xf>
    <xf numFmtId="0" fontId="122" fillId="7" borderId="74" xfId="0" applyFont="1" applyFill="1" applyBorder="1" applyAlignment="1">
      <alignment horizontal="center" vertical="center" wrapText="1"/>
    </xf>
    <xf numFmtId="3" fontId="122" fillId="7" borderId="42" xfId="0" applyNumberFormat="1" applyFont="1" applyFill="1" applyBorder="1" applyAlignment="1">
      <alignment horizontal="center" vertical="center" wrapText="1"/>
    </xf>
    <xf numFmtId="3" fontId="122" fillId="7" borderId="41" xfId="0" applyNumberFormat="1" applyFont="1" applyFill="1" applyBorder="1" applyAlignment="1">
      <alignment horizontal="center" vertical="center" wrapText="1"/>
    </xf>
    <xf numFmtId="3" fontId="122" fillId="7" borderId="40" xfId="0" applyNumberFormat="1" applyFont="1" applyFill="1" applyBorder="1" applyAlignment="1">
      <alignment horizontal="center" vertical="center" wrapText="1"/>
    </xf>
    <xf numFmtId="0" fontId="122" fillId="7" borderId="48" xfId="0" applyFont="1" applyFill="1" applyBorder="1" applyAlignment="1">
      <alignment horizontal="center" vertical="center" textRotation="90" wrapText="1"/>
    </xf>
    <xf numFmtId="0" fontId="122" fillId="7" borderId="51" xfId="0" applyFont="1" applyFill="1" applyBorder="1" applyAlignment="1">
      <alignment horizontal="center" vertical="center" textRotation="90" wrapText="1"/>
    </xf>
    <xf numFmtId="0" fontId="122" fillId="7" borderId="54" xfId="0" applyFont="1" applyFill="1" applyBorder="1" applyAlignment="1">
      <alignment horizontal="center" vertical="center" textRotation="90" wrapText="1"/>
    </xf>
    <xf numFmtId="1" fontId="122" fillId="41" borderId="10" xfId="0" applyNumberFormat="1" applyFont="1" applyFill="1" applyBorder="1" applyAlignment="1">
      <alignment horizontal="center" vertical="center" wrapText="1"/>
    </xf>
    <xf numFmtId="1" fontId="122" fillId="41" borderId="42" xfId="0" applyNumberFormat="1" applyFont="1" applyFill="1" applyBorder="1" applyAlignment="1">
      <alignment horizontal="center" vertical="center" wrapText="1"/>
    </xf>
    <xf numFmtId="1" fontId="122" fillId="41" borderId="41" xfId="0" applyNumberFormat="1" applyFont="1" applyFill="1" applyBorder="1" applyAlignment="1">
      <alignment horizontal="center" vertical="center" wrapText="1"/>
    </xf>
    <xf numFmtId="1" fontId="122" fillId="41" borderId="40" xfId="0" applyNumberFormat="1" applyFont="1" applyFill="1" applyBorder="1" applyAlignment="1">
      <alignment horizontal="center" vertical="center" wrapText="1"/>
    </xf>
    <xf numFmtId="0" fontId="122" fillId="7" borderId="19" xfId="0" applyFont="1" applyFill="1" applyBorder="1" applyAlignment="1">
      <alignment horizontal="center" vertical="center" textRotation="90" wrapText="1"/>
    </xf>
    <xf numFmtId="168" fontId="122" fillId="7" borderId="8" xfId="0" applyNumberFormat="1" applyFont="1" applyFill="1" applyBorder="1" applyAlignment="1">
      <alignment horizontal="center" vertical="center" wrapText="1"/>
    </xf>
    <xf numFmtId="168" fontId="122" fillId="7" borderId="0" xfId="0" applyNumberFormat="1" applyFont="1" applyFill="1" applyAlignment="1">
      <alignment horizontal="center" vertical="center" wrapText="1"/>
    </xf>
    <xf numFmtId="168" fontId="122" fillId="7" borderId="6" xfId="0" applyNumberFormat="1" applyFont="1" applyFill="1" applyBorder="1" applyAlignment="1">
      <alignment horizontal="center" vertical="center" wrapText="1"/>
    </xf>
    <xf numFmtId="168" fontId="122" fillId="7" borderId="7" xfId="0" applyNumberFormat="1" applyFont="1" applyFill="1" applyBorder="1" applyAlignment="1">
      <alignment horizontal="center" vertical="center" wrapText="1"/>
    </xf>
    <xf numFmtId="168" fontId="122" fillId="7" borderId="10" xfId="0" applyNumberFormat="1" applyFont="1" applyFill="1" applyBorder="1" applyAlignment="1">
      <alignment horizontal="center" vertical="center" wrapText="1"/>
    </xf>
    <xf numFmtId="168" fontId="122" fillId="7" borderId="42" xfId="0" applyNumberFormat="1" applyFont="1" applyFill="1" applyBorder="1" applyAlignment="1">
      <alignment horizontal="center" vertical="center" wrapText="1"/>
    </xf>
    <xf numFmtId="168" fontId="122" fillId="7" borderId="41" xfId="0" applyNumberFormat="1" applyFont="1" applyFill="1" applyBorder="1" applyAlignment="1">
      <alignment horizontal="center" vertical="center" wrapText="1"/>
    </xf>
    <xf numFmtId="168" fontId="122" fillId="7" borderId="40" xfId="0" applyNumberFormat="1" applyFont="1" applyFill="1" applyBorder="1" applyAlignment="1">
      <alignment horizontal="center" vertical="center" wrapText="1"/>
    </xf>
    <xf numFmtId="1" fontId="124" fillId="7" borderId="42" xfId="0" applyNumberFormat="1" applyFont="1" applyFill="1" applyBorder="1" applyAlignment="1">
      <alignment horizontal="center" vertical="center" textRotation="90" wrapText="1"/>
    </xf>
    <xf numFmtId="1" fontId="124" fillId="7" borderId="41" xfId="0" applyNumberFormat="1" applyFont="1" applyFill="1" applyBorder="1" applyAlignment="1">
      <alignment horizontal="center" vertical="center" textRotation="90" wrapText="1"/>
    </xf>
    <xf numFmtId="1" fontId="124" fillId="7" borderId="40" xfId="0" applyNumberFormat="1" applyFont="1" applyFill="1" applyBorder="1" applyAlignment="1">
      <alignment horizontal="center" vertical="center" textRotation="90" wrapText="1"/>
    </xf>
    <xf numFmtId="168" fontId="125" fillId="7" borderId="11" xfId="0" applyNumberFormat="1" applyFont="1" applyFill="1" applyBorder="1" applyAlignment="1">
      <alignment horizontal="center" vertical="center" wrapText="1"/>
    </xf>
    <xf numFmtId="168" fontId="125" fillId="7" borderId="90" xfId="0" applyNumberFormat="1" applyFont="1" applyFill="1" applyBorder="1" applyAlignment="1">
      <alignment horizontal="center" vertical="center" wrapText="1"/>
    </xf>
    <xf numFmtId="168" fontId="122" fillId="7" borderId="50" xfId="0" applyNumberFormat="1" applyFont="1" applyFill="1" applyBorder="1" applyAlignment="1">
      <alignment horizontal="center" vertical="center" wrapText="1"/>
    </xf>
    <xf numFmtId="0" fontId="110" fillId="0" borderId="45" xfId="0" applyFont="1" applyBorder="1" applyAlignment="1">
      <alignment horizontal="center" vertical="center" wrapText="1"/>
    </xf>
    <xf numFmtId="0" fontId="110" fillId="0" borderId="46" xfId="0" applyFont="1" applyBorder="1" applyAlignment="1">
      <alignment horizontal="center" vertical="center" wrapText="1"/>
    </xf>
    <xf numFmtId="0" fontId="110" fillId="0" borderId="47" xfId="0" applyFont="1" applyBorder="1" applyAlignment="1">
      <alignment horizontal="center" vertical="center" wrapText="1"/>
    </xf>
    <xf numFmtId="0" fontId="111" fillId="0" borderId="9" xfId="0" applyFont="1" applyBorder="1" applyAlignment="1">
      <alignment horizontal="center" vertical="center" wrapText="1"/>
    </xf>
    <xf numFmtId="0" fontId="111" fillId="0" borderId="15" xfId="0" applyFont="1" applyBorder="1" applyAlignment="1">
      <alignment horizontal="center" vertical="center" wrapText="1"/>
    </xf>
    <xf numFmtId="0" fontId="111" fillId="0" borderId="2" xfId="0" applyFont="1" applyBorder="1" applyAlignment="1">
      <alignment horizontal="center" vertical="center" wrapText="1"/>
    </xf>
    <xf numFmtId="0" fontId="117" fillId="0" borderId="9" xfId="0" applyFont="1" applyBorder="1" applyAlignment="1">
      <alignment horizontal="center" vertical="center" wrapText="1"/>
    </xf>
    <xf numFmtId="0" fontId="117" fillId="0" borderId="15" xfId="0" applyFont="1" applyBorder="1" applyAlignment="1">
      <alignment horizontal="center" vertical="center" wrapText="1"/>
    </xf>
    <xf numFmtId="0" fontId="117" fillId="0" borderId="2" xfId="0" applyFont="1" applyBorder="1" applyAlignment="1">
      <alignment horizontal="center" vertical="center" wrapText="1"/>
    </xf>
    <xf numFmtId="0" fontId="111" fillId="0" borderId="42" xfId="0" applyFont="1" applyBorder="1" applyAlignment="1">
      <alignment horizontal="center" vertical="center" wrapText="1"/>
    </xf>
    <xf numFmtId="0" fontId="111" fillId="0" borderId="41" xfId="0" applyFont="1" applyBorder="1" applyAlignment="1">
      <alignment horizontal="center" vertical="center" wrapText="1"/>
    </xf>
    <xf numFmtId="0" fontId="111" fillId="0" borderId="40" xfId="0" applyFont="1" applyBorder="1" applyAlignment="1">
      <alignment horizontal="center" vertical="center" wrapText="1"/>
    </xf>
    <xf numFmtId="0" fontId="116" fillId="0" borderId="3" xfId="0" applyFont="1" applyBorder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15" fillId="0" borderId="42" xfId="0" applyFont="1" applyBorder="1" applyAlignment="1">
      <alignment horizontal="center" vertical="center" wrapText="1"/>
    </xf>
    <xf numFmtId="0" fontId="115" fillId="0" borderId="41" xfId="0" applyFont="1" applyBorder="1" applyAlignment="1">
      <alignment horizontal="center" vertical="center" wrapText="1"/>
    </xf>
    <xf numFmtId="0" fontId="115" fillId="0" borderId="40" xfId="0" applyFont="1" applyBorder="1" applyAlignment="1">
      <alignment horizontal="center" vertical="center" wrapText="1"/>
    </xf>
    <xf numFmtId="0" fontId="116" fillId="0" borderId="42" xfId="0" applyFont="1" applyBorder="1" applyAlignment="1">
      <alignment horizontal="center" vertical="center" wrapText="1"/>
    </xf>
    <xf numFmtId="0" fontId="116" fillId="0" borderId="41" xfId="0" applyFont="1" applyBorder="1" applyAlignment="1">
      <alignment horizontal="center" vertical="center" wrapText="1"/>
    </xf>
    <xf numFmtId="0" fontId="116" fillId="0" borderId="40" xfId="0" applyFont="1" applyBorder="1" applyAlignment="1">
      <alignment horizontal="center" vertical="center" wrapText="1"/>
    </xf>
    <xf numFmtId="0" fontId="116" fillId="0" borderId="17" xfId="0" applyFont="1" applyBorder="1" applyAlignment="1">
      <alignment horizontal="center" vertical="center" wrapText="1"/>
    </xf>
    <xf numFmtId="0" fontId="116" fillId="0" borderId="8" xfId="0" applyFont="1" applyBorder="1" applyAlignment="1">
      <alignment horizontal="center" vertical="center" wrapText="1"/>
    </xf>
    <xf numFmtId="0" fontId="116" fillId="0" borderId="6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10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 wrapText="1"/>
    </xf>
    <xf numFmtId="0" fontId="117" fillId="0" borderId="42" xfId="0" applyFont="1" applyBorder="1" applyAlignment="1">
      <alignment horizontal="center" vertical="center" wrapText="1"/>
    </xf>
    <xf numFmtId="0" fontId="117" fillId="0" borderId="41" xfId="0" applyFont="1" applyBorder="1" applyAlignment="1">
      <alignment horizontal="center" vertical="center" wrapText="1"/>
    </xf>
    <xf numFmtId="0" fontId="117" fillId="0" borderId="40" xfId="0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4" fillId="29" borderId="7" xfId="0" applyFont="1" applyFill="1" applyBorder="1" applyAlignment="1" applyProtection="1">
      <alignment horizontal="center" vertical="center" wrapText="1"/>
      <protection locked="0"/>
    </xf>
    <xf numFmtId="0" fontId="84" fillId="28" borderId="0" xfId="0" applyFont="1" applyFill="1" applyAlignment="1" applyProtection="1">
      <alignment horizontal="center" vertical="center" wrapText="1"/>
      <protection locked="0"/>
    </xf>
    <xf numFmtId="49" fontId="84" fillId="27" borderId="7" xfId="0" applyNumberFormat="1" applyFont="1" applyFill="1" applyBorder="1" applyAlignment="1" applyProtection="1">
      <alignment horizontal="center" vertical="center" wrapText="1"/>
      <protection locked="0"/>
    </xf>
    <xf numFmtId="0" fontId="92" fillId="31" borderId="7" xfId="0" applyFont="1" applyFill="1" applyBorder="1" applyAlignment="1">
      <alignment horizontal="center" vertical="center"/>
    </xf>
    <xf numFmtId="0" fontId="92" fillId="27" borderId="7" xfId="0" applyFont="1" applyFill="1" applyBorder="1" applyAlignment="1" applyProtection="1">
      <alignment horizontal="center" vertical="center"/>
      <protection locked="0"/>
    </xf>
    <xf numFmtId="0" fontId="92" fillId="29" borderId="7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 shrinkToFit="1"/>
    </xf>
    <xf numFmtId="0" fontId="92" fillId="31" borderId="0" xfId="0" applyFont="1" applyFill="1" applyAlignment="1">
      <alignment horizontal="left"/>
    </xf>
    <xf numFmtId="0" fontId="93" fillId="32" borderId="0" xfId="0" applyFont="1" applyFill="1" applyAlignment="1" applyProtection="1">
      <alignment horizontal="left" vertical="center"/>
      <protection locked="0"/>
    </xf>
    <xf numFmtId="0" fontId="92" fillId="29" borderId="0" xfId="0" applyFont="1" applyFill="1" applyAlignment="1" applyProtection="1">
      <alignment horizontal="left" vertical="center"/>
      <protection locked="0"/>
    </xf>
    <xf numFmtId="0" fontId="93" fillId="32" borderId="0" xfId="0" applyFont="1" applyFill="1" applyAlignment="1">
      <alignment horizontal="left" vertical="center"/>
    </xf>
    <xf numFmtId="0" fontId="92" fillId="29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93" fillId="31" borderId="0" xfId="0" applyFont="1" applyFill="1" applyAlignment="1">
      <alignment horizontal="left"/>
    </xf>
    <xf numFmtId="0" fontId="92" fillId="27" borderId="7" xfId="0" applyFont="1" applyFill="1" applyBorder="1" applyAlignment="1" applyProtection="1">
      <alignment horizontal="left"/>
      <protection locked="0"/>
    </xf>
    <xf numFmtId="0" fontId="92" fillId="29" borderId="0" xfId="0" applyFont="1" applyFill="1" applyAlignment="1" applyProtection="1">
      <alignment horizontal="left"/>
      <protection locked="0"/>
    </xf>
    <xf numFmtId="0" fontId="94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23">
    <cellStyle name="20% - Accent1" xfId="7" builtinId="30"/>
    <cellStyle name="20% - Accent2" xfId="10" builtinId="34"/>
    <cellStyle name="40% - Accent4" xfId="11" builtinId="43"/>
    <cellStyle name="60% - Accent1" xfId="8" builtinId="32"/>
    <cellStyle name="60% - Accent4" xfId="12" builtinId="44"/>
    <cellStyle name="Accent1" xfId="6" builtinId="29"/>
    <cellStyle name="Accent2" xfId="9" builtinId="33"/>
    <cellStyle name="Accent6" xfId="13" builtinId="49"/>
    <cellStyle name="Calculation" xfId="4" builtinId="22"/>
    <cellStyle name="Check Cell" xfId="5" builtinId="23"/>
    <cellStyle name="Currency" xfId="21" builtinId="4"/>
    <cellStyle name="Excel Built-in Normal" xfId="14" xr:uid="{00000000-0005-0000-0000-00000B000000}"/>
    <cellStyle name="Good" xfId="2" builtinId="26"/>
    <cellStyle name="Heading 3" xfId="1" builtinId="18"/>
    <cellStyle name="Hyperlink" xfId="15" builtinId="8"/>
    <cellStyle name="Input" xfId="3" builtinId="20"/>
    <cellStyle name="Normal" xfId="0" builtinId="0"/>
    <cellStyle name="Normal 2" xfId="18" xr:uid="{00000000-0005-0000-0000-000011000000}"/>
    <cellStyle name="Normal 2 2" xfId="19" xr:uid="{00000000-0005-0000-0000-000012000000}"/>
    <cellStyle name="Normalan 2" xfId="17" xr:uid="{00000000-0005-0000-0000-000013000000}"/>
    <cellStyle name="Normalan 2 2" xfId="20" xr:uid="{00000000-0005-0000-0000-000014000000}"/>
    <cellStyle name="Normalan 3" xfId="16" xr:uid="{00000000-0005-0000-0000-000015000000}"/>
    <cellStyle name="Note" xfId="22" builtinId="10"/>
  </cellStyles>
  <dxfs count="390">
    <dxf>
      <font>
        <strike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numFmt numFmtId="2" formatCode="0.0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numFmt numFmtId="2" formatCode="0.0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numFmt numFmtId="2" formatCode="0.00"/>
      <border diagonalUp="0" diagonalDown="0" outline="0">
        <left/>
        <right style="thin">
          <color indexed="23"/>
        </right>
        <top style="thin">
          <color indexed="23"/>
        </top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numFmt numFmtId="2" formatCode="0.00"/>
      <border diagonalUp="0" diagonalDown="0" outline="0">
        <left/>
        <right/>
        <top style="thin">
          <color indexed="23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numFmt numFmtId="2" formatCode="0.00"/>
      <border diagonalUp="0" diagonalDown="0" outline="0">
        <left/>
        <right style="thin">
          <color indexed="23"/>
        </right>
        <top style="thin">
          <color indexed="23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scheme val="none"/>
      </font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/>
        <bottom/>
      </border>
      <protection locked="1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color indexed="62"/>
      </font>
      <numFmt numFmtId="2" formatCode="0.00"/>
      <fill>
        <patternFill patternType="solid">
          <fgColor indexed="64"/>
          <bgColor indexed="31"/>
        </patternFill>
      </fill>
      <alignment horizontal="center" vertical="bottom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color indexed="62"/>
      </font>
      <numFmt numFmtId="2" formatCode="0.00"/>
      <fill>
        <patternFill patternType="solid">
          <fgColor indexed="64"/>
          <bgColor indexed="31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color indexed="62"/>
      </font>
      <numFmt numFmtId="2" formatCode="0.00"/>
      <fill>
        <patternFill patternType="solid">
          <fgColor indexed="64"/>
          <bgColor indexed="31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color indexed="62"/>
      </font>
      <numFmt numFmtId="2" formatCode="0.00"/>
      <fill>
        <patternFill patternType="solid">
          <fgColor indexed="64"/>
          <bgColor indexed="31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color indexed="62"/>
      </font>
      <numFmt numFmtId="2" formatCode="0.00"/>
      <fill>
        <patternFill patternType="solid">
          <fgColor indexed="64"/>
          <bgColor indexed="31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color indexed="62"/>
      </font>
      <numFmt numFmtId="2" formatCode="0.00"/>
      <fill>
        <patternFill patternType="solid">
          <fgColor indexed="64"/>
          <bgColor indexed="31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  <numFmt numFmtId="2" formatCode="0.0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.00;[Red]0.0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numFmt numFmtId="4" formatCode="#,##0.0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alignment horizontal="center" vertical="center" textRotation="0" wrapText="0" indent="0" justifyLastLine="0" shrinkToFit="1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alignment horizontal="left" vertical="center" textRotation="0" wrapText="0" indent="0" justifyLastLine="0" shrinkToFit="1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protection locked="0" hidden="0"/>
    </dxf>
    <dxf>
      <border outline="0">
        <right style="thin">
          <color indexed="23"/>
        </right>
      </border>
    </dxf>
    <dxf>
      <protection locked="0" hidden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protection locked="1" hidden="0"/>
    </dxf>
    <dxf>
      <protection locked="0" hidden="0"/>
    </dxf>
    <dxf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center" vertical="center" textRotation="0" wrapText="1" indent="0" justifyLastLine="0" shrinkToFit="0" readingOrder="0"/>
    </dxf>
    <dxf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general" vertical="center" textRotation="0" wrapText="1" indent="0" justifyLastLine="0" shrinkToFit="0" readingOrder="0"/>
    </dxf>
    <dxf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Gill Sans MT"/>
        <scheme val="minor"/>
      </font>
      <alignment horizontal="center" vertical="center" textRotation="0" wrapText="1" indent="0" justifyLastLine="0" shrinkToFit="0" readingOrder="0"/>
    </dxf>
    <dxf>
      <protection locked="1" hidden="0"/>
    </dxf>
    <dxf>
      <protection locked="0" hidden="0"/>
    </dxf>
    <dxf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center" vertical="center" textRotation="0" wrapText="1" indent="0" justifyLastLine="0" shrinkToFit="0" readingOrder="0"/>
    </dxf>
    <dxf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protection locked="1" hidden="0"/>
    </dxf>
    <dxf>
      <protection locked="0" hidden="0"/>
    </dxf>
    <dxf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textRotation="0" wrapText="1" indent="0" justifyLastLine="0" shrinkToFit="0" readingOrder="0"/>
      <protection locked="0" hidden="0"/>
    </dxf>
    <dxf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general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textRotation="0" wrapText="1" indent="0" justifyLastLine="0" shrinkToFit="0" readingOrder="0"/>
      <protection locked="0" hidden="0"/>
    </dxf>
    <dxf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general" vertical="center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textRotation="0" wrapText="1" indent="0" justifyLastLine="0" shrinkToFit="0" readingOrder="0"/>
      <protection locked="0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3" tint="0.39997558519241921"/>
        </patternFill>
      </fill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ko\Desktop\Srdjana\2019_2020\Plate\04_2020\Planiranje\Planiranje_00563_za_mesec_04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uk-PC\Downloads\JBBK_&#268;ukarica_OS_Ljuba%20Nenadovi&#263;_202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a"/>
      <sheetName val="Dodatna_Sredstva"/>
      <sheetName val="Broj_Izvrsilaca"/>
      <sheetName val="Planiranje_MinZarade"/>
      <sheetName val="Dodatni_Koeficijenti"/>
      <sheetName val="Radni_Staz"/>
      <sheetName val="Ugovori_Cenus"/>
      <sheetName val="Ugovori_Ostali"/>
      <sheetName val="Planiranje"/>
      <sheetName val="Лист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17.32</v>
          </cell>
        </row>
        <row r="4">
          <cell r="B4">
            <v>14.88</v>
          </cell>
        </row>
        <row r="5">
          <cell r="B5">
            <v>13.73</v>
          </cell>
        </row>
        <row r="6">
          <cell r="B6">
            <v>13.65</v>
          </cell>
        </row>
        <row r="7">
          <cell r="B7">
            <v>13.42</v>
          </cell>
        </row>
        <row r="8">
          <cell r="B8">
            <v>11.15</v>
          </cell>
        </row>
        <row r="9">
          <cell r="B9">
            <v>9.85</v>
          </cell>
        </row>
        <row r="10">
          <cell r="B10">
            <v>9.16</v>
          </cell>
        </row>
        <row r="11">
          <cell r="B11">
            <v>8.6199999999999992</v>
          </cell>
        </row>
        <row r="12">
          <cell r="B12">
            <v>7.82</v>
          </cell>
        </row>
        <row r="13">
          <cell r="B13">
            <v>6.83</v>
          </cell>
        </row>
        <row r="14">
          <cell r="B14">
            <v>6.3</v>
          </cell>
        </row>
        <row r="15">
          <cell r="B15">
            <v>5.99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аци о школи"/>
      <sheetName val="Одељења"/>
      <sheetName val="Комбинована одељења"/>
      <sheetName val="Специјална одељења"/>
      <sheetName val="ФООО одељења"/>
      <sheetName val="Групе"/>
      <sheetName val="Коефицијенти"/>
      <sheetName val="Преконормни рад"/>
      <sheetName val="Sheet3"/>
      <sheetName val="Настава"/>
      <sheetName val="Укупно Ваннастава"/>
      <sheetName val="Квалификациона структура"/>
      <sheetName val="Sheet1"/>
      <sheetName val="Sheet2"/>
      <sheetName val="Pomocna"/>
    </sheetNames>
    <sheetDataSet>
      <sheetData sheetId="0">
        <row r="1">
          <cell r="B1" t="str">
            <v>ОШ "ЉУБА НЕНАДОВИЋ"</v>
          </cell>
        </row>
        <row r="2">
          <cell r="B2" t="str">
            <v>БЕОГРАД</v>
          </cell>
        </row>
        <row r="3">
          <cell r="B3" t="str">
            <v>ЧУКАРИЦА</v>
          </cell>
        </row>
      </sheetData>
      <sheetData sheetId="1">
        <row r="6">
          <cell r="E6">
            <v>0</v>
          </cell>
          <cell r="M6">
            <v>0</v>
          </cell>
          <cell r="U6">
            <v>0</v>
          </cell>
        </row>
        <row r="7">
          <cell r="E7">
            <v>0</v>
          </cell>
          <cell r="M7">
            <v>0</v>
          </cell>
          <cell r="U7">
            <v>0</v>
          </cell>
        </row>
        <row r="11">
          <cell r="E11">
            <v>160</v>
          </cell>
          <cell r="M11">
            <v>160</v>
          </cell>
          <cell r="U11">
            <v>0</v>
          </cell>
        </row>
        <row r="12">
          <cell r="E12">
            <v>157</v>
          </cell>
          <cell r="M12">
            <v>157</v>
          </cell>
          <cell r="U12">
            <v>0</v>
          </cell>
        </row>
        <row r="13">
          <cell r="E13">
            <v>141</v>
          </cell>
          <cell r="M13">
            <v>143</v>
          </cell>
          <cell r="U13">
            <v>0</v>
          </cell>
        </row>
        <row r="14">
          <cell r="E14">
            <v>154</v>
          </cell>
          <cell r="M14">
            <v>158</v>
          </cell>
          <cell r="U14">
            <v>0</v>
          </cell>
        </row>
        <row r="15">
          <cell r="E15">
            <v>148</v>
          </cell>
          <cell r="M15">
            <v>148</v>
          </cell>
          <cell r="U15">
            <v>0</v>
          </cell>
        </row>
        <row r="16">
          <cell r="E16">
            <v>155</v>
          </cell>
          <cell r="M16">
            <v>158</v>
          </cell>
          <cell r="U16">
            <v>0</v>
          </cell>
        </row>
        <row r="17">
          <cell r="E17">
            <v>124</v>
          </cell>
          <cell r="M17">
            <v>126</v>
          </cell>
          <cell r="U17">
            <v>0</v>
          </cell>
        </row>
        <row r="18">
          <cell r="E18">
            <v>134</v>
          </cell>
          <cell r="M18">
            <v>136</v>
          </cell>
          <cell r="U18">
            <v>0</v>
          </cell>
        </row>
        <row r="22">
          <cell r="E22">
            <v>0</v>
          </cell>
          <cell r="M22">
            <v>0</v>
          </cell>
          <cell r="U22">
            <v>0</v>
          </cell>
        </row>
        <row r="23">
          <cell r="E23">
            <v>0</v>
          </cell>
          <cell r="M23">
            <v>0</v>
          </cell>
          <cell r="U23">
            <v>0</v>
          </cell>
        </row>
        <row r="24">
          <cell r="E24">
            <v>0</v>
          </cell>
          <cell r="M24">
            <v>0</v>
          </cell>
          <cell r="U24">
            <v>0</v>
          </cell>
        </row>
        <row r="25">
          <cell r="E25">
            <v>0</v>
          </cell>
          <cell r="M25">
            <v>0</v>
          </cell>
          <cell r="U25">
            <v>0</v>
          </cell>
        </row>
        <row r="26">
          <cell r="E26">
            <v>0</v>
          </cell>
          <cell r="M26">
            <v>0</v>
          </cell>
          <cell r="U26">
            <v>0</v>
          </cell>
        </row>
        <row r="27">
          <cell r="E27">
            <v>0</v>
          </cell>
          <cell r="M27">
            <v>0</v>
          </cell>
          <cell r="U27">
            <v>0</v>
          </cell>
        </row>
        <row r="28">
          <cell r="E28">
            <v>0</v>
          </cell>
          <cell r="M28">
            <v>0</v>
          </cell>
          <cell r="U28">
            <v>0</v>
          </cell>
        </row>
        <row r="29">
          <cell r="E29">
            <v>0</v>
          </cell>
          <cell r="M29">
            <v>0</v>
          </cell>
          <cell r="U29">
            <v>0</v>
          </cell>
        </row>
        <row r="33">
          <cell r="E33">
            <v>0</v>
          </cell>
          <cell r="M33">
            <v>0</v>
          </cell>
          <cell r="U33">
            <v>0</v>
          </cell>
        </row>
        <row r="34">
          <cell r="E34">
            <v>0</v>
          </cell>
          <cell r="M34">
            <v>0</v>
          </cell>
          <cell r="U34">
            <v>0</v>
          </cell>
        </row>
        <row r="35">
          <cell r="E35">
            <v>0</v>
          </cell>
          <cell r="M35">
            <v>0</v>
          </cell>
          <cell r="U35">
            <v>0</v>
          </cell>
        </row>
        <row r="36">
          <cell r="E36">
            <v>0</v>
          </cell>
          <cell r="M36">
            <v>0</v>
          </cell>
          <cell r="U36">
            <v>0</v>
          </cell>
        </row>
        <row r="37">
          <cell r="E37">
            <v>0</v>
          </cell>
          <cell r="M37">
            <v>0</v>
          </cell>
          <cell r="U37">
            <v>0</v>
          </cell>
        </row>
        <row r="38">
          <cell r="E38">
            <v>0</v>
          </cell>
          <cell r="M38">
            <v>0</v>
          </cell>
          <cell r="U38">
            <v>0</v>
          </cell>
        </row>
        <row r="39">
          <cell r="E39">
            <v>0</v>
          </cell>
          <cell r="M39">
            <v>0</v>
          </cell>
          <cell r="U39">
            <v>0</v>
          </cell>
        </row>
        <row r="40">
          <cell r="E40">
            <v>0</v>
          </cell>
          <cell r="M40">
            <v>0</v>
          </cell>
          <cell r="U40">
            <v>0</v>
          </cell>
        </row>
        <row r="44">
          <cell r="E44">
            <v>0</v>
          </cell>
          <cell r="M44">
            <v>0</v>
          </cell>
          <cell r="U44">
            <v>0</v>
          </cell>
        </row>
        <row r="45">
          <cell r="E45">
            <v>0</v>
          </cell>
          <cell r="M45">
            <v>0</v>
          </cell>
          <cell r="U45">
            <v>0</v>
          </cell>
        </row>
        <row r="46">
          <cell r="E46">
            <v>0</v>
          </cell>
          <cell r="M46">
            <v>0</v>
          </cell>
          <cell r="U46">
            <v>0</v>
          </cell>
        </row>
        <row r="47">
          <cell r="E47">
            <v>0</v>
          </cell>
          <cell r="M47">
            <v>0</v>
          </cell>
          <cell r="U47">
            <v>0</v>
          </cell>
        </row>
        <row r="48">
          <cell r="E48">
            <v>0</v>
          </cell>
          <cell r="M48">
            <v>0</v>
          </cell>
          <cell r="U48">
            <v>0</v>
          </cell>
        </row>
        <row r="49">
          <cell r="E49">
            <v>0</v>
          </cell>
          <cell r="M49">
            <v>0</v>
          </cell>
          <cell r="U49">
            <v>0</v>
          </cell>
        </row>
        <row r="50">
          <cell r="E50">
            <v>0</v>
          </cell>
          <cell r="M50">
            <v>0</v>
          </cell>
          <cell r="U50">
            <v>0</v>
          </cell>
        </row>
        <row r="51">
          <cell r="E51">
            <v>0</v>
          </cell>
          <cell r="M51">
            <v>0</v>
          </cell>
          <cell r="U51">
            <v>0</v>
          </cell>
        </row>
        <row r="55">
          <cell r="E55">
            <v>0</v>
          </cell>
          <cell r="M55">
            <v>0</v>
          </cell>
          <cell r="U55">
            <v>0</v>
          </cell>
        </row>
        <row r="56">
          <cell r="E56">
            <v>0</v>
          </cell>
          <cell r="M56">
            <v>0</v>
          </cell>
          <cell r="U56">
            <v>0</v>
          </cell>
        </row>
        <row r="57">
          <cell r="E57">
            <v>0</v>
          </cell>
          <cell r="M57">
            <v>0</v>
          </cell>
          <cell r="U57">
            <v>0</v>
          </cell>
        </row>
        <row r="58">
          <cell r="E58">
            <v>0</v>
          </cell>
          <cell r="M58">
            <v>0</v>
          </cell>
          <cell r="U58">
            <v>0</v>
          </cell>
        </row>
        <row r="59">
          <cell r="E59">
            <v>0</v>
          </cell>
          <cell r="M59">
            <v>0</v>
          </cell>
          <cell r="U59">
            <v>0</v>
          </cell>
        </row>
        <row r="60">
          <cell r="E60">
            <v>0</v>
          </cell>
          <cell r="M60">
            <v>0</v>
          </cell>
          <cell r="U60">
            <v>0</v>
          </cell>
        </row>
        <row r="61">
          <cell r="E61">
            <v>0</v>
          </cell>
          <cell r="M61">
            <v>0</v>
          </cell>
          <cell r="U61">
            <v>0</v>
          </cell>
        </row>
        <row r="62">
          <cell r="E62">
            <v>0</v>
          </cell>
          <cell r="M62">
            <v>0</v>
          </cell>
          <cell r="U62">
            <v>0</v>
          </cell>
        </row>
        <row r="66">
          <cell r="E66">
            <v>0</v>
          </cell>
          <cell r="M66">
            <v>0</v>
          </cell>
          <cell r="U66">
            <v>0</v>
          </cell>
        </row>
        <row r="67">
          <cell r="E67">
            <v>0</v>
          </cell>
          <cell r="M67">
            <v>0</v>
          </cell>
          <cell r="U67">
            <v>0</v>
          </cell>
        </row>
        <row r="68">
          <cell r="E68">
            <v>0</v>
          </cell>
          <cell r="M68">
            <v>0</v>
          </cell>
          <cell r="U68">
            <v>0</v>
          </cell>
        </row>
        <row r="69">
          <cell r="E69">
            <v>0</v>
          </cell>
          <cell r="M69">
            <v>0</v>
          </cell>
          <cell r="U69">
            <v>0</v>
          </cell>
        </row>
        <row r="70">
          <cell r="E70">
            <v>0</v>
          </cell>
          <cell r="M70">
            <v>0</v>
          </cell>
          <cell r="U70">
            <v>0</v>
          </cell>
        </row>
        <row r="71">
          <cell r="E71">
            <v>0</v>
          </cell>
          <cell r="M71">
            <v>0</v>
          </cell>
          <cell r="U71">
            <v>0</v>
          </cell>
        </row>
        <row r="72">
          <cell r="E72">
            <v>0</v>
          </cell>
          <cell r="M72">
            <v>0</v>
          </cell>
          <cell r="U72">
            <v>0</v>
          </cell>
        </row>
        <row r="73">
          <cell r="E73">
            <v>0</v>
          </cell>
          <cell r="M73">
            <v>0</v>
          </cell>
          <cell r="U73">
            <v>0</v>
          </cell>
        </row>
        <row r="77">
          <cell r="E77">
            <v>0</v>
          </cell>
          <cell r="M77">
            <v>0</v>
          </cell>
          <cell r="U77">
            <v>0</v>
          </cell>
        </row>
        <row r="78">
          <cell r="E78">
            <v>0</v>
          </cell>
          <cell r="M78">
            <v>0</v>
          </cell>
          <cell r="U78">
            <v>0</v>
          </cell>
        </row>
        <row r="79">
          <cell r="E79">
            <v>0</v>
          </cell>
          <cell r="M79">
            <v>0</v>
          </cell>
          <cell r="U79">
            <v>0</v>
          </cell>
        </row>
        <row r="80">
          <cell r="E80">
            <v>0</v>
          </cell>
          <cell r="M80">
            <v>0</v>
          </cell>
          <cell r="U80">
            <v>0</v>
          </cell>
        </row>
        <row r="81">
          <cell r="E81">
            <v>0</v>
          </cell>
          <cell r="M81">
            <v>0</v>
          </cell>
          <cell r="U81">
            <v>0</v>
          </cell>
        </row>
        <row r="82">
          <cell r="E82">
            <v>0</v>
          </cell>
          <cell r="M82">
            <v>0</v>
          </cell>
          <cell r="U82">
            <v>0</v>
          </cell>
        </row>
        <row r="83">
          <cell r="E83">
            <v>0</v>
          </cell>
          <cell r="M83">
            <v>0</v>
          </cell>
          <cell r="U83">
            <v>0</v>
          </cell>
        </row>
        <row r="84">
          <cell r="E84">
            <v>0</v>
          </cell>
          <cell r="M84">
            <v>0</v>
          </cell>
          <cell r="U84">
            <v>0</v>
          </cell>
        </row>
        <row r="88">
          <cell r="E88">
            <v>0</v>
          </cell>
          <cell r="M88">
            <v>0</v>
          </cell>
          <cell r="U88">
            <v>0</v>
          </cell>
        </row>
        <row r="89">
          <cell r="E89">
            <v>0</v>
          </cell>
          <cell r="M89">
            <v>0</v>
          </cell>
          <cell r="U89">
            <v>0</v>
          </cell>
        </row>
        <row r="90">
          <cell r="E90">
            <v>0</v>
          </cell>
          <cell r="M90">
            <v>0</v>
          </cell>
          <cell r="U90">
            <v>0</v>
          </cell>
        </row>
        <row r="91">
          <cell r="E91">
            <v>0</v>
          </cell>
          <cell r="M91">
            <v>0</v>
          </cell>
          <cell r="U91">
            <v>0</v>
          </cell>
        </row>
        <row r="92">
          <cell r="E92">
            <v>0</v>
          </cell>
          <cell r="M92">
            <v>0</v>
          </cell>
          <cell r="U92">
            <v>0</v>
          </cell>
        </row>
        <row r="93">
          <cell r="E93">
            <v>0</v>
          </cell>
          <cell r="M93">
            <v>0</v>
          </cell>
          <cell r="U93">
            <v>0</v>
          </cell>
        </row>
        <row r="94">
          <cell r="E94">
            <v>0</v>
          </cell>
          <cell r="M94">
            <v>0</v>
          </cell>
          <cell r="U94">
            <v>0</v>
          </cell>
        </row>
        <row r="95">
          <cell r="E95">
            <v>0</v>
          </cell>
          <cell r="M95">
            <v>0</v>
          </cell>
          <cell r="U95">
            <v>0</v>
          </cell>
        </row>
        <row r="99">
          <cell r="E99">
            <v>0</v>
          </cell>
          <cell r="M99">
            <v>0</v>
          </cell>
          <cell r="U99">
            <v>0</v>
          </cell>
        </row>
        <row r="100">
          <cell r="E100">
            <v>0</v>
          </cell>
          <cell r="M100">
            <v>0</v>
          </cell>
          <cell r="U100">
            <v>0</v>
          </cell>
        </row>
        <row r="101">
          <cell r="E101">
            <v>0</v>
          </cell>
          <cell r="M101">
            <v>0</v>
          </cell>
          <cell r="U101">
            <v>0</v>
          </cell>
        </row>
        <row r="102">
          <cell r="E102">
            <v>0</v>
          </cell>
          <cell r="M102">
            <v>0</v>
          </cell>
          <cell r="U102">
            <v>0</v>
          </cell>
        </row>
        <row r="103">
          <cell r="E103">
            <v>0</v>
          </cell>
          <cell r="M103">
            <v>0</v>
          </cell>
          <cell r="U103">
            <v>0</v>
          </cell>
        </row>
        <row r="104">
          <cell r="E104">
            <v>0</v>
          </cell>
          <cell r="M104">
            <v>0</v>
          </cell>
          <cell r="U104">
            <v>0</v>
          </cell>
        </row>
        <row r="105">
          <cell r="E105">
            <v>0</v>
          </cell>
          <cell r="M105">
            <v>0</v>
          </cell>
          <cell r="U105">
            <v>0</v>
          </cell>
        </row>
        <row r="106">
          <cell r="E106">
            <v>0</v>
          </cell>
          <cell r="M106">
            <v>0</v>
          </cell>
          <cell r="U106">
            <v>0</v>
          </cell>
        </row>
        <row r="110">
          <cell r="E110">
            <v>0</v>
          </cell>
          <cell r="M110">
            <v>0</v>
          </cell>
          <cell r="U110">
            <v>0</v>
          </cell>
        </row>
        <row r="111">
          <cell r="E111">
            <v>0</v>
          </cell>
          <cell r="M111">
            <v>0</v>
          </cell>
          <cell r="U111">
            <v>0</v>
          </cell>
        </row>
        <row r="112">
          <cell r="E112">
            <v>0</v>
          </cell>
          <cell r="M112">
            <v>0</v>
          </cell>
          <cell r="U112">
            <v>0</v>
          </cell>
        </row>
        <row r="113">
          <cell r="E113">
            <v>0</v>
          </cell>
          <cell r="M113">
            <v>0</v>
          </cell>
          <cell r="U113">
            <v>0</v>
          </cell>
        </row>
        <row r="114">
          <cell r="E114">
            <v>0</v>
          </cell>
          <cell r="M114">
            <v>0</v>
          </cell>
          <cell r="U114">
            <v>0</v>
          </cell>
        </row>
        <row r="115">
          <cell r="E115">
            <v>0</v>
          </cell>
          <cell r="M115">
            <v>0</v>
          </cell>
          <cell r="U115">
            <v>0</v>
          </cell>
        </row>
        <row r="116">
          <cell r="E116">
            <v>0</v>
          </cell>
          <cell r="M116">
            <v>0</v>
          </cell>
          <cell r="U116">
            <v>0</v>
          </cell>
        </row>
        <row r="117">
          <cell r="E117">
            <v>0</v>
          </cell>
          <cell r="M117">
            <v>0</v>
          </cell>
          <cell r="U117">
            <v>0</v>
          </cell>
        </row>
        <row r="121">
          <cell r="E121">
            <v>0</v>
          </cell>
          <cell r="M121">
            <v>0</v>
          </cell>
          <cell r="U121">
            <v>0</v>
          </cell>
        </row>
        <row r="122">
          <cell r="E122">
            <v>0</v>
          </cell>
          <cell r="M122">
            <v>0</v>
          </cell>
          <cell r="U122">
            <v>0</v>
          </cell>
        </row>
        <row r="123">
          <cell r="E123">
            <v>0</v>
          </cell>
          <cell r="M123">
            <v>0</v>
          </cell>
          <cell r="U123">
            <v>0</v>
          </cell>
        </row>
        <row r="124">
          <cell r="E124">
            <v>0</v>
          </cell>
          <cell r="M124">
            <v>0</v>
          </cell>
          <cell r="U124">
            <v>0</v>
          </cell>
        </row>
        <row r="125">
          <cell r="E125">
            <v>0</v>
          </cell>
          <cell r="M125">
            <v>0</v>
          </cell>
          <cell r="U125">
            <v>0</v>
          </cell>
        </row>
        <row r="126">
          <cell r="E126">
            <v>0</v>
          </cell>
          <cell r="M126">
            <v>0</v>
          </cell>
          <cell r="U126">
            <v>0</v>
          </cell>
        </row>
        <row r="127">
          <cell r="E127">
            <v>0</v>
          </cell>
          <cell r="M127">
            <v>0</v>
          </cell>
          <cell r="U127">
            <v>0</v>
          </cell>
        </row>
        <row r="128">
          <cell r="E128">
            <v>0</v>
          </cell>
          <cell r="M128">
            <v>0</v>
          </cell>
          <cell r="U128">
            <v>0</v>
          </cell>
        </row>
        <row r="132">
          <cell r="E132">
            <v>0</v>
          </cell>
          <cell r="M132">
            <v>0</v>
          </cell>
          <cell r="U132">
            <v>0</v>
          </cell>
        </row>
        <row r="133">
          <cell r="E133">
            <v>0</v>
          </cell>
          <cell r="M133">
            <v>0</v>
          </cell>
          <cell r="U133">
            <v>0</v>
          </cell>
        </row>
        <row r="134">
          <cell r="E134">
            <v>0</v>
          </cell>
          <cell r="M134">
            <v>0</v>
          </cell>
          <cell r="U134">
            <v>0</v>
          </cell>
        </row>
        <row r="135">
          <cell r="E135">
            <v>0</v>
          </cell>
          <cell r="M135">
            <v>0</v>
          </cell>
          <cell r="U135">
            <v>0</v>
          </cell>
        </row>
        <row r="136">
          <cell r="E136">
            <v>0</v>
          </cell>
          <cell r="M136">
            <v>0</v>
          </cell>
          <cell r="U136">
            <v>0</v>
          </cell>
        </row>
        <row r="137">
          <cell r="E137">
            <v>0</v>
          </cell>
          <cell r="M137">
            <v>0</v>
          </cell>
          <cell r="U137">
            <v>0</v>
          </cell>
        </row>
        <row r="138">
          <cell r="E138">
            <v>0</v>
          </cell>
          <cell r="M138">
            <v>0</v>
          </cell>
          <cell r="U138">
            <v>0</v>
          </cell>
        </row>
        <row r="139">
          <cell r="E139">
            <v>0</v>
          </cell>
          <cell r="M139">
            <v>0</v>
          </cell>
          <cell r="U139">
            <v>0</v>
          </cell>
        </row>
        <row r="143">
          <cell r="E143">
            <v>0</v>
          </cell>
          <cell r="M143">
            <v>0</v>
          </cell>
          <cell r="U143">
            <v>0</v>
          </cell>
        </row>
        <row r="144">
          <cell r="E144">
            <v>0</v>
          </cell>
          <cell r="M144">
            <v>0</v>
          </cell>
          <cell r="U144">
            <v>0</v>
          </cell>
        </row>
        <row r="145">
          <cell r="E145">
            <v>0</v>
          </cell>
          <cell r="M145">
            <v>0</v>
          </cell>
          <cell r="U145">
            <v>0</v>
          </cell>
        </row>
        <row r="146">
          <cell r="E146">
            <v>0</v>
          </cell>
          <cell r="M146">
            <v>0</v>
          </cell>
          <cell r="U146">
            <v>0</v>
          </cell>
        </row>
        <row r="147">
          <cell r="E147">
            <v>0</v>
          </cell>
          <cell r="M147">
            <v>0</v>
          </cell>
          <cell r="U147">
            <v>0</v>
          </cell>
        </row>
        <row r="148">
          <cell r="E148">
            <v>0</v>
          </cell>
          <cell r="M148">
            <v>0</v>
          </cell>
          <cell r="U148">
            <v>0</v>
          </cell>
        </row>
        <row r="149">
          <cell r="E149">
            <v>0</v>
          </cell>
          <cell r="M149">
            <v>0</v>
          </cell>
          <cell r="U149">
            <v>0</v>
          </cell>
        </row>
        <row r="150">
          <cell r="E150">
            <v>0</v>
          </cell>
          <cell r="M150">
            <v>0</v>
          </cell>
          <cell r="U150">
            <v>0</v>
          </cell>
        </row>
        <row r="154">
          <cell r="E154">
            <v>0</v>
          </cell>
          <cell r="M154">
            <v>0</v>
          </cell>
          <cell r="U154">
            <v>0</v>
          </cell>
        </row>
        <row r="155">
          <cell r="E155">
            <v>0</v>
          </cell>
          <cell r="M155">
            <v>0</v>
          </cell>
          <cell r="U155">
            <v>0</v>
          </cell>
        </row>
        <row r="156">
          <cell r="E156">
            <v>0</v>
          </cell>
          <cell r="M156">
            <v>0</v>
          </cell>
          <cell r="U156">
            <v>0</v>
          </cell>
        </row>
        <row r="157">
          <cell r="E157">
            <v>0</v>
          </cell>
          <cell r="M157">
            <v>0</v>
          </cell>
          <cell r="U157">
            <v>0</v>
          </cell>
        </row>
        <row r="158">
          <cell r="E158">
            <v>0</v>
          </cell>
          <cell r="M158">
            <v>0</v>
          </cell>
          <cell r="U158">
            <v>0</v>
          </cell>
        </row>
        <row r="159">
          <cell r="E159">
            <v>0</v>
          </cell>
          <cell r="M159">
            <v>0</v>
          </cell>
          <cell r="U159">
            <v>0</v>
          </cell>
        </row>
        <row r="160">
          <cell r="E160">
            <v>0</v>
          </cell>
          <cell r="M160">
            <v>0</v>
          </cell>
          <cell r="U160">
            <v>0</v>
          </cell>
        </row>
        <row r="161">
          <cell r="E161">
            <v>0</v>
          </cell>
          <cell r="M161">
            <v>0</v>
          </cell>
          <cell r="U161">
            <v>0</v>
          </cell>
        </row>
        <row r="165">
          <cell r="E165">
            <v>0</v>
          </cell>
          <cell r="M165">
            <v>0</v>
          </cell>
          <cell r="U165">
            <v>0</v>
          </cell>
        </row>
        <row r="166">
          <cell r="E166">
            <v>0</v>
          </cell>
          <cell r="M166">
            <v>0</v>
          </cell>
          <cell r="U166">
            <v>0</v>
          </cell>
        </row>
        <row r="167">
          <cell r="E167">
            <v>0</v>
          </cell>
          <cell r="M167">
            <v>0</v>
          </cell>
          <cell r="U167">
            <v>0</v>
          </cell>
        </row>
        <row r="168">
          <cell r="E168">
            <v>0</v>
          </cell>
          <cell r="M168">
            <v>0</v>
          </cell>
          <cell r="U168">
            <v>0</v>
          </cell>
        </row>
        <row r="169">
          <cell r="E169">
            <v>0</v>
          </cell>
          <cell r="M169">
            <v>0</v>
          </cell>
          <cell r="U169">
            <v>0</v>
          </cell>
        </row>
        <row r="170">
          <cell r="E170">
            <v>0</v>
          </cell>
          <cell r="M170">
            <v>0</v>
          </cell>
          <cell r="U170">
            <v>0</v>
          </cell>
        </row>
        <row r="171">
          <cell r="E171">
            <v>0</v>
          </cell>
          <cell r="M171">
            <v>0</v>
          </cell>
          <cell r="U171">
            <v>0</v>
          </cell>
        </row>
        <row r="172">
          <cell r="E172">
            <v>0</v>
          </cell>
          <cell r="M172">
            <v>0</v>
          </cell>
          <cell r="U172">
            <v>0</v>
          </cell>
        </row>
        <row r="176">
          <cell r="E176">
            <v>0</v>
          </cell>
          <cell r="M176">
            <v>0</v>
          </cell>
          <cell r="U176">
            <v>0</v>
          </cell>
        </row>
        <row r="177">
          <cell r="E177">
            <v>0</v>
          </cell>
          <cell r="M177">
            <v>0</v>
          </cell>
          <cell r="U177">
            <v>0</v>
          </cell>
        </row>
        <row r="178">
          <cell r="E178">
            <v>0</v>
          </cell>
          <cell r="M178">
            <v>0</v>
          </cell>
          <cell r="U178">
            <v>0</v>
          </cell>
        </row>
        <row r="179">
          <cell r="E179">
            <v>0</v>
          </cell>
          <cell r="M179">
            <v>0</v>
          </cell>
          <cell r="U179">
            <v>0</v>
          </cell>
        </row>
        <row r="180">
          <cell r="E180">
            <v>0</v>
          </cell>
          <cell r="M180">
            <v>0</v>
          </cell>
          <cell r="U180">
            <v>0</v>
          </cell>
        </row>
        <row r="181">
          <cell r="E181">
            <v>0</v>
          </cell>
          <cell r="M181">
            <v>0</v>
          </cell>
          <cell r="U181">
            <v>0</v>
          </cell>
        </row>
        <row r="182">
          <cell r="E182">
            <v>0</v>
          </cell>
          <cell r="M182">
            <v>0</v>
          </cell>
          <cell r="U182">
            <v>0</v>
          </cell>
        </row>
        <row r="183">
          <cell r="E183">
            <v>0</v>
          </cell>
          <cell r="M183">
            <v>0</v>
          </cell>
          <cell r="U183">
            <v>0</v>
          </cell>
        </row>
        <row r="187">
          <cell r="E187">
            <v>0</v>
          </cell>
          <cell r="M187">
            <v>0</v>
          </cell>
          <cell r="U187">
            <v>0</v>
          </cell>
        </row>
        <row r="188">
          <cell r="E188">
            <v>0</v>
          </cell>
          <cell r="M188">
            <v>0</v>
          </cell>
          <cell r="U188">
            <v>0</v>
          </cell>
        </row>
        <row r="189">
          <cell r="E189">
            <v>0</v>
          </cell>
          <cell r="M189">
            <v>0</v>
          </cell>
          <cell r="U189">
            <v>0</v>
          </cell>
        </row>
        <row r="190">
          <cell r="E190">
            <v>0</v>
          </cell>
          <cell r="M190">
            <v>0</v>
          </cell>
          <cell r="U190">
            <v>0</v>
          </cell>
        </row>
        <row r="191">
          <cell r="E191">
            <v>0</v>
          </cell>
          <cell r="M191">
            <v>0</v>
          </cell>
          <cell r="U191">
            <v>0</v>
          </cell>
        </row>
        <row r="192">
          <cell r="E192">
            <v>0</v>
          </cell>
          <cell r="M192">
            <v>0</v>
          </cell>
          <cell r="U192">
            <v>0</v>
          </cell>
        </row>
        <row r="193">
          <cell r="E193">
            <v>0</v>
          </cell>
          <cell r="M193">
            <v>0</v>
          </cell>
          <cell r="U193">
            <v>0</v>
          </cell>
        </row>
        <row r="194">
          <cell r="E194">
            <v>0</v>
          </cell>
          <cell r="M194">
            <v>0</v>
          </cell>
          <cell r="U194">
            <v>0</v>
          </cell>
        </row>
        <row r="198">
          <cell r="E198">
            <v>0</v>
          </cell>
          <cell r="M198">
            <v>0</v>
          </cell>
          <cell r="U198">
            <v>0</v>
          </cell>
        </row>
        <row r="199">
          <cell r="E199">
            <v>0</v>
          </cell>
          <cell r="M199">
            <v>0</v>
          </cell>
          <cell r="U199">
            <v>0</v>
          </cell>
        </row>
        <row r="200">
          <cell r="E200">
            <v>0</v>
          </cell>
          <cell r="M200">
            <v>0</v>
          </cell>
          <cell r="U200">
            <v>0</v>
          </cell>
        </row>
        <row r="201">
          <cell r="E201">
            <v>0</v>
          </cell>
          <cell r="M201">
            <v>0</v>
          </cell>
          <cell r="U201">
            <v>0</v>
          </cell>
        </row>
        <row r="202">
          <cell r="E202">
            <v>0</v>
          </cell>
          <cell r="M202">
            <v>0</v>
          </cell>
          <cell r="U202">
            <v>0</v>
          </cell>
        </row>
        <row r="203">
          <cell r="E203">
            <v>0</v>
          </cell>
          <cell r="M203">
            <v>0</v>
          </cell>
          <cell r="U203">
            <v>0</v>
          </cell>
        </row>
        <row r="204">
          <cell r="E204">
            <v>0</v>
          </cell>
          <cell r="M204">
            <v>0</v>
          </cell>
          <cell r="U204">
            <v>0</v>
          </cell>
        </row>
        <row r="205">
          <cell r="E205">
            <v>0</v>
          </cell>
          <cell r="M205">
            <v>0</v>
          </cell>
          <cell r="U205">
            <v>0</v>
          </cell>
        </row>
        <row r="209">
          <cell r="E209">
            <v>0</v>
          </cell>
          <cell r="M209">
            <v>0</v>
          </cell>
          <cell r="U209">
            <v>0</v>
          </cell>
        </row>
        <row r="210">
          <cell r="E210">
            <v>0</v>
          </cell>
          <cell r="M210">
            <v>0</v>
          </cell>
          <cell r="U210">
            <v>0</v>
          </cell>
        </row>
        <row r="211">
          <cell r="E211">
            <v>0</v>
          </cell>
          <cell r="M211">
            <v>0</v>
          </cell>
          <cell r="U211">
            <v>0</v>
          </cell>
        </row>
        <row r="212">
          <cell r="E212">
            <v>0</v>
          </cell>
          <cell r="M212">
            <v>0</v>
          </cell>
          <cell r="U212">
            <v>0</v>
          </cell>
        </row>
        <row r="213">
          <cell r="E213">
            <v>0</v>
          </cell>
          <cell r="M213">
            <v>0</v>
          </cell>
          <cell r="U213">
            <v>0</v>
          </cell>
        </row>
        <row r="214">
          <cell r="E214">
            <v>0</v>
          </cell>
          <cell r="M214">
            <v>0</v>
          </cell>
          <cell r="U214">
            <v>0</v>
          </cell>
        </row>
        <row r="215">
          <cell r="E215">
            <v>0</v>
          </cell>
          <cell r="M215">
            <v>0</v>
          </cell>
          <cell r="U215">
            <v>0</v>
          </cell>
        </row>
        <row r="216">
          <cell r="E216">
            <v>0</v>
          </cell>
          <cell r="M216">
            <v>0</v>
          </cell>
          <cell r="U216">
            <v>0</v>
          </cell>
        </row>
        <row r="220">
          <cell r="E220">
            <v>0</v>
          </cell>
          <cell r="M220">
            <v>0</v>
          </cell>
          <cell r="U220">
            <v>0</v>
          </cell>
        </row>
        <row r="221">
          <cell r="E221">
            <v>0</v>
          </cell>
          <cell r="M221">
            <v>0</v>
          </cell>
          <cell r="U221">
            <v>0</v>
          </cell>
        </row>
        <row r="222">
          <cell r="E222">
            <v>0</v>
          </cell>
          <cell r="M222">
            <v>0</v>
          </cell>
          <cell r="U222">
            <v>0</v>
          </cell>
        </row>
        <row r="223">
          <cell r="E223">
            <v>0</v>
          </cell>
          <cell r="M223">
            <v>0</v>
          </cell>
          <cell r="U223">
            <v>0</v>
          </cell>
        </row>
        <row r="224">
          <cell r="E224">
            <v>0</v>
          </cell>
          <cell r="M224">
            <v>0</v>
          </cell>
          <cell r="U224">
            <v>0</v>
          </cell>
        </row>
        <row r="225">
          <cell r="E225">
            <v>0</v>
          </cell>
          <cell r="M225">
            <v>0</v>
          </cell>
          <cell r="U225">
            <v>0</v>
          </cell>
        </row>
        <row r="226">
          <cell r="E226">
            <v>0</v>
          </cell>
          <cell r="M226">
            <v>0</v>
          </cell>
          <cell r="U226">
            <v>0</v>
          </cell>
        </row>
        <row r="227">
          <cell r="E227">
            <v>0</v>
          </cell>
          <cell r="M227">
            <v>0</v>
          </cell>
          <cell r="U227">
            <v>0</v>
          </cell>
        </row>
        <row r="231">
          <cell r="E231">
            <v>0</v>
          </cell>
          <cell r="M231">
            <v>0</v>
          </cell>
          <cell r="U231">
            <v>0</v>
          </cell>
        </row>
        <row r="232">
          <cell r="E232">
            <v>0</v>
          </cell>
          <cell r="M232">
            <v>0</v>
          </cell>
          <cell r="U232">
            <v>0</v>
          </cell>
        </row>
        <row r="233">
          <cell r="E233">
            <v>0</v>
          </cell>
          <cell r="M233">
            <v>0</v>
          </cell>
          <cell r="U233">
            <v>0</v>
          </cell>
        </row>
        <row r="234">
          <cell r="E234">
            <v>0</v>
          </cell>
          <cell r="M234">
            <v>0</v>
          </cell>
          <cell r="U234">
            <v>0</v>
          </cell>
        </row>
        <row r="235">
          <cell r="E235">
            <v>0</v>
          </cell>
          <cell r="M235">
            <v>0</v>
          </cell>
          <cell r="U235">
            <v>0</v>
          </cell>
        </row>
        <row r="236">
          <cell r="E236">
            <v>0</v>
          </cell>
          <cell r="M236">
            <v>0</v>
          </cell>
          <cell r="U236">
            <v>0</v>
          </cell>
        </row>
        <row r="237">
          <cell r="E237">
            <v>0</v>
          </cell>
          <cell r="M237">
            <v>0</v>
          </cell>
          <cell r="U237">
            <v>0</v>
          </cell>
        </row>
        <row r="238">
          <cell r="E238">
            <v>0</v>
          </cell>
          <cell r="M238">
            <v>0</v>
          </cell>
          <cell r="U238">
            <v>0</v>
          </cell>
        </row>
        <row r="242">
          <cell r="E242">
            <v>0</v>
          </cell>
          <cell r="M242">
            <v>0</v>
          </cell>
          <cell r="U242">
            <v>0</v>
          </cell>
        </row>
        <row r="243">
          <cell r="E243">
            <v>0</v>
          </cell>
          <cell r="M243">
            <v>0</v>
          </cell>
          <cell r="U243">
            <v>0</v>
          </cell>
        </row>
        <row r="244">
          <cell r="E244">
            <v>0</v>
          </cell>
          <cell r="M244">
            <v>0</v>
          </cell>
          <cell r="U244">
            <v>0</v>
          </cell>
        </row>
        <row r="245">
          <cell r="E245">
            <v>0</v>
          </cell>
          <cell r="M245">
            <v>0</v>
          </cell>
          <cell r="U245">
            <v>0</v>
          </cell>
        </row>
        <row r="246">
          <cell r="E246">
            <v>0</v>
          </cell>
          <cell r="M246">
            <v>0</v>
          </cell>
          <cell r="U246">
            <v>0</v>
          </cell>
        </row>
        <row r="247">
          <cell r="E247">
            <v>0</v>
          </cell>
          <cell r="M247">
            <v>0</v>
          </cell>
          <cell r="U247">
            <v>0</v>
          </cell>
        </row>
        <row r="248">
          <cell r="E248">
            <v>0</v>
          </cell>
          <cell r="M248">
            <v>0</v>
          </cell>
          <cell r="U248">
            <v>0</v>
          </cell>
        </row>
        <row r="249">
          <cell r="E249">
            <v>0</v>
          </cell>
          <cell r="M249">
            <v>0</v>
          </cell>
          <cell r="U249">
            <v>0</v>
          </cell>
        </row>
        <row r="253">
          <cell r="E253">
            <v>0</v>
          </cell>
          <cell r="M253">
            <v>0</v>
          </cell>
          <cell r="U253">
            <v>0</v>
          </cell>
        </row>
        <row r="254">
          <cell r="E254">
            <v>0</v>
          </cell>
          <cell r="M254">
            <v>0</v>
          </cell>
          <cell r="U254">
            <v>0</v>
          </cell>
        </row>
        <row r="255">
          <cell r="E255">
            <v>0</v>
          </cell>
          <cell r="M255">
            <v>0</v>
          </cell>
          <cell r="U255">
            <v>0</v>
          </cell>
        </row>
        <row r="256">
          <cell r="E256">
            <v>0</v>
          </cell>
          <cell r="M256">
            <v>0</v>
          </cell>
          <cell r="U256">
            <v>0</v>
          </cell>
        </row>
        <row r="257">
          <cell r="E257">
            <v>0</v>
          </cell>
          <cell r="M257">
            <v>0</v>
          </cell>
          <cell r="U257">
            <v>0</v>
          </cell>
        </row>
        <row r="258">
          <cell r="E258">
            <v>0</v>
          </cell>
          <cell r="M258">
            <v>0</v>
          </cell>
          <cell r="U258">
            <v>0</v>
          </cell>
        </row>
        <row r="259">
          <cell r="E259">
            <v>0</v>
          </cell>
          <cell r="M259">
            <v>0</v>
          </cell>
          <cell r="U259">
            <v>0</v>
          </cell>
        </row>
        <row r="260">
          <cell r="E260">
            <v>0</v>
          </cell>
          <cell r="M260">
            <v>0</v>
          </cell>
          <cell r="U260">
            <v>0</v>
          </cell>
        </row>
        <row r="264">
          <cell r="E264">
            <v>0</v>
          </cell>
          <cell r="M264">
            <v>0</v>
          </cell>
          <cell r="U264">
            <v>0</v>
          </cell>
        </row>
        <row r="265">
          <cell r="E265">
            <v>0</v>
          </cell>
          <cell r="M265">
            <v>0</v>
          </cell>
          <cell r="U265">
            <v>0</v>
          </cell>
        </row>
        <row r="266">
          <cell r="E266">
            <v>0</v>
          </cell>
          <cell r="M266">
            <v>0</v>
          </cell>
          <cell r="U266">
            <v>0</v>
          </cell>
        </row>
        <row r="267">
          <cell r="E267">
            <v>0</v>
          </cell>
          <cell r="M267">
            <v>0</v>
          </cell>
          <cell r="U267">
            <v>0</v>
          </cell>
        </row>
        <row r="268">
          <cell r="E268">
            <v>0</v>
          </cell>
          <cell r="M268">
            <v>0</v>
          </cell>
          <cell r="U268">
            <v>0</v>
          </cell>
        </row>
        <row r="269">
          <cell r="E269">
            <v>0</v>
          </cell>
          <cell r="M269">
            <v>0</v>
          </cell>
          <cell r="U269">
            <v>0</v>
          </cell>
        </row>
        <row r="270">
          <cell r="E270">
            <v>0</v>
          </cell>
          <cell r="M270">
            <v>0</v>
          </cell>
          <cell r="U270">
            <v>0</v>
          </cell>
        </row>
        <row r="271">
          <cell r="E271">
            <v>0</v>
          </cell>
          <cell r="M271">
            <v>0</v>
          </cell>
          <cell r="U271">
            <v>0</v>
          </cell>
        </row>
        <row r="275">
          <cell r="E275">
            <v>0</v>
          </cell>
          <cell r="M275">
            <v>0</v>
          </cell>
          <cell r="U275">
            <v>0</v>
          </cell>
        </row>
        <row r="276">
          <cell r="E276">
            <v>0</v>
          </cell>
          <cell r="M276">
            <v>0</v>
          </cell>
          <cell r="U276">
            <v>0</v>
          </cell>
        </row>
        <row r="277">
          <cell r="E277">
            <v>0</v>
          </cell>
          <cell r="M277">
            <v>0</v>
          </cell>
          <cell r="U277">
            <v>0</v>
          </cell>
        </row>
        <row r="278">
          <cell r="E278">
            <v>0</v>
          </cell>
          <cell r="M278">
            <v>0</v>
          </cell>
          <cell r="U278">
            <v>0</v>
          </cell>
        </row>
        <row r="279">
          <cell r="E279">
            <v>0</v>
          </cell>
          <cell r="M279">
            <v>0</v>
          </cell>
          <cell r="U279">
            <v>0</v>
          </cell>
        </row>
        <row r="280">
          <cell r="E280">
            <v>0</v>
          </cell>
          <cell r="M280">
            <v>0</v>
          </cell>
          <cell r="U280">
            <v>0</v>
          </cell>
        </row>
        <row r="281">
          <cell r="E281">
            <v>0</v>
          </cell>
          <cell r="M281">
            <v>0</v>
          </cell>
          <cell r="U281">
            <v>0</v>
          </cell>
        </row>
        <row r="282">
          <cell r="E282">
            <v>0</v>
          </cell>
          <cell r="M282">
            <v>0</v>
          </cell>
          <cell r="U282">
            <v>0</v>
          </cell>
        </row>
        <row r="286">
          <cell r="E286">
            <v>0</v>
          </cell>
          <cell r="M286">
            <v>0</v>
          </cell>
          <cell r="U286">
            <v>0</v>
          </cell>
        </row>
        <row r="287">
          <cell r="E287">
            <v>0</v>
          </cell>
          <cell r="M287">
            <v>0</v>
          </cell>
          <cell r="U287">
            <v>0</v>
          </cell>
        </row>
        <row r="288">
          <cell r="E288">
            <v>0</v>
          </cell>
          <cell r="M288">
            <v>0</v>
          </cell>
          <cell r="U288">
            <v>0</v>
          </cell>
        </row>
        <row r="289">
          <cell r="E289">
            <v>0</v>
          </cell>
          <cell r="M289">
            <v>0</v>
          </cell>
          <cell r="U289">
            <v>0</v>
          </cell>
        </row>
        <row r="290">
          <cell r="E290">
            <v>0</v>
          </cell>
          <cell r="M290">
            <v>0</v>
          </cell>
          <cell r="U290">
            <v>0</v>
          </cell>
        </row>
        <row r="291">
          <cell r="E291">
            <v>0</v>
          </cell>
          <cell r="M291">
            <v>0</v>
          </cell>
          <cell r="U291">
            <v>0</v>
          </cell>
        </row>
        <row r="292">
          <cell r="E292">
            <v>0</v>
          </cell>
          <cell r="M292">
            <v>0</v>
          </cell>
          <cell r="U292">
            <v>0</v>
          </cell>
        </row>
        <row r="293">
          <cell r="E293">
            <v>0</v>
          </cell>
          <cell r="M293">
            <v>0</v>
          </cell>
          <cell r="U293">
            <v>0</v>
          </cell>
        </row>
      </sheetData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cOd_1" displayName="SpecOd_1" ref="A6:W21" totalsRowCount="1" headerRowDxfId="362" dataDxfId="361" totalsRowDxfId="360">
  <tableColumns count="23">
    <tableColumn id="1" xr3:uid="{00000000-0010-0000-0000-000001000000}" name="Одељења за ученике са сметњама у развоју" totalsRowLabel="Укупно" dataDxfId="359" totalsRowDxfId="358"/>
    <tableColumn id="10" xr3:uid="{00000000-0010-0000-0000-00000A000000}" name="1. р." dataDxfId="357" totalsRowDxfId="356"/>
    <tableColumn id="9" xr3:uid="{00000000-0010-0000-0000-000009000000}" name="2. р." dataDxfId="355" totalsRowDxfId="354"/>
    <tableColumn id="8" xr3:uid="{00000000-0010-0000-0000-000008000000}" name="3. р." dataDxfId="353" totalsRowDxfId="352"/>
    <tableColumn id="7" xr3:uid="{00000000-0010-0000-0000-000007000000}" name="4. р." dataDxfId="351" totalsRowDxfId="350"/>
    <tableColumn id="23" xr3:uid="{00000000-0010-0000-0000-000017000000}" name="5. р." dataDxfId="349" totalsRowDxfId="348"/>
    <tableColumn id="25" xr3:uid="{00000000-0010-0000-0000-000019000000}" name="6. р." dataDxfId="347" totalsRowDxfId="346"/>
    <tableColumn id="24" xr3:uid="{00000000-0010-0000-0000-000018000000}" name="7. р." dataDxfId="345" totalsRowDxfId="344"/>
    <tableColumn id="22" xr3:uid="{00000000-0010-0000-0000-000016000000}" name="8. р." dataDxfId="343" totalsRowDxfId="342"/>
    <tableColumn id="2" xr3:uid="{00000000-0010-0000-0000-000002000000}" name="Укупно ученика" totalsRowFunction="sum" dataDxfId="341" totalsRowDxfId="340">
      <calculatedColumnFormula>SUM(SpecOd_1[[#This Row],[1. р.]:[4. р.]])</calculatedColumnFormula>
    </tableColumn>
    <tableColumn id="6" xr3:uid="{00000000-0010-0000-0000-000006000000}" name="Број одељења предлог школе" totalsRowFunction="sum" dataDxfId="339" totalsRowDxfId="338"/>
    <tableColumn id="3" xr3:uid="{00000000-0010-0000-0000-000003000000}" name="Укупно ученика Грађанско васпитање" totalsRowFunction="sum" dataDxfId="337" totalsRowDxfId="336"/>
    <tableColumn id="4" xr3:uid="{00000000-0010-0000-0000-000004000000}" name="Предлог школе_x000a_број група ГВ" totalsRowFunction="sum" dataDxfId="335" totalsRowDxfId="334"/>
    <tableColumn id="5" xr3:uid="{00000000-0010-0000-0000-000005000000}" name="Укупно ученика Верска настава" totalsRowFunction="sum" dataDxfId="333" totalsRowDxfId="332"/>
    <tableColumn id="11" xr3:uid="{00000000-0010-0000-0000-00000B000000}" name="Предлог школе_x000a_број група ВН" totalsRowFunction="sum" dataDxfId="331" totalsRowDxfId="330"/>
    <tableColumn id="12" xr3:uid="{00000000-0010-0000-0000-00000C000000}" name="Укупно ученика Други страни језик 1" totalsRowFunction="sum" dataDxfId="329" totalsRowDxfId="328"/>
    <tableColumn id="14" xr3:uid="{00000000-0010-0000-0000-00000E000000}" name="Број група: Предлог школе Други СЈ. 1" totalsRowFunction="sum" dataDxfId="327" totalsRowDxfId="326"/>
    <tableColumn id="15" xr3:uid="{00000000-0010-0000-0000-00000F000000}" name="Укупно ученика Други страни језик 2" totalsRowFunction="sum" dataDxfId="325" totalsRowDxfId="324"/>
    <tableColumn id="17" xr3:uid="{00000000-0010-0000-0000-000011000000}" name="Број група: Предлог школе Други СЈ. 2" totalsRowFunction="sum" dataDxfId="323" totalsRowDxfId="322"/>
    <tableColumn id="18" xr3:uid="{00000000-0010-0000-0000-000012000000}" name="Број група: предлог школе Техника и технологија" totalsRowFunction="sum" dataDxfId="321" totalsRowDxfId="320"/>
    <tableColumn id="19" xr3:uid="{00000000-0010-0000-0000-000013000000}" name="Број група: предлог школе Информатика и рачунарство" totalsRowFunction="sum" dataDxfId="319" totalsRowDxfId="318"/>
    <tableColumn id="20" xr3:uid="{00000000-0010-0000-0000-000014000000}" name="Укупно ученика Језик/говор са елементима националне културе" totalsRowFunction="sum" dataDxfId="317" totalsRowDxfId="316"/>
    <tableColumn id="21" xr3:uid="{00000000-0010-0000-0000-000015000000}" name="Број група: предлог школе Језик/говор са елементима националне културе" totalsRowFunction="sum" dataDxfId="315" totalsRowDxfId="31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pecOd_2" displayName="SpecOd_2" ref="A24:W39" totalsRowCount="1" headerRowDxfId="313" dataDxfId="312" totalsRowDxfId="311">
  <tableColumns count="23">
    <tableColumn id="1" xr3:uid="{00000000-0010-0000-0100-000001000000}" name="Одељења за ученике са сметњама у развоју" totalsRowLabel="Укупно" dataDxfId="310" totalsRowDxfId="309"/>
    <tableColumn id="10" xr3:uid="{00000000-0010-0000-0100-00000A000000}" name="1. р." dataDxfId="308" totalsRowDxfId="307"/>
    <tableColumn id="9" xr3:uid="{00000000-0010-0000-0100-000009000000}" name="2. р." dataDxfId="306" totalsRowDxfId="305"/>
    <tableColumn id="8" xr3:uid="{00000000-0010-0000-0100-000008000000}" name="3. р." dataDxfId="304" totalsRowDxfId="303"/>
    <tableColumn id="7" xr3:uid="{00000000-0010-0000-0100-000007000000}" name="4. р." dataDxfId="302" totalsRowDxfId="301"/>
    <tableColumn id="25" xr3:uid="{00000000-0010-0000-0100-000019000000}" name="5. р." dataDxfId="300" totalsRowDxfId="299"/>
    <tableColumn id="24" xr3:uid="{00000000-0010-0000-0100-000018000000}" name="6. р." dataDxfId="298" totalsRowDxfId="297"/>
    <tableColumn id="23" xr3:uid="{00000000-0010-0000-0100-000017000000}" name="7. р." dataDxfId="296" totalsRowDxfId="295"/>
    <tableColumn id="22" xr3:uid="{00000000-0010-0000-0100-000016000000}" name="8. р." dataDxfId="294" totalsRowDxfId="293"/>
    <tableColumn id="2" xr3:uid="{00000000-0010-0000-0100-000002000000}" name="Укупно ученика" totalsRowFunction="sum" dataDxfId="292" totalsRowDxfId="291"/>
    <tableColumn id="6" xr3:uid="{00000000-0010-0000-0100-000006000000}" name="Број одељења предлог школе" totalsRowFunction="sum" dataDxfId="290" totalsRowDxfId="289"/>
    <tableColumn id="3" xr3:uid="{00000000-0010-0000-0100-000003000000}" name="Укупно ученика Грађанско васпитање" totalsRowFunction="sum" dataDxfId="288" totalsRowDxfId="287"/>
    <tableColumn id="4" xr3:uid="{00000000-0010-0000-0100-000004000000}" name="Предлог школе_x000a_број група ГВ" totalsRowFunction="sum" dataDxfId="286" totalsRowDxfId="285"/>
    <tableColumn id="5" xr3:uid="{00000000-0010-0000-0100-000005000000}" name="Укупно ученика Верска настава" totalsRowFunction="sum" dataDxfId="284" totalsRowDxfId="283"/>
    <tableColumn id="11" xr3:uid="{00000000-0010-0000-0100-00000B000000}" name="Предлог школе_x000a_број група ВН" totalsRowFunction="sum" dataDxfId="282" totalsRowDxfId="281"/>
    <tableColumn id="12" xr3:uid="{00000000-0010-0000-0100-00000C000000}" name="Укупно ученика Други страни језик 1" totalsRowFunction="sum" dataDxfId="280" totalsRowDxfId="279"/>
    <tableColumn id="14" xr3:uid="{00000000-0010-0000-0100-00000E000000}" name="Број група: Предлог школе Други СЈ. 1" totalsRowFunction="sum" dataDxfId="278" totalsRowDxfId="277"/>
    <tableColumn id="15" xr3:uid="{00000000-0010-0000-0100-00000F000000}" name="Укупно ученика Други страни језик 2" totalsRowFunction="sum" dataDxfId="276" totalsRowDxfId="275"/>
    <tableColumn id="17" xr3:uid="{00000000-0010-0000-0100-000011000000}" name="Број група: Предлог школе Други СЈ. 2" totalsRowFunction="sum" dataDxfId="274" totalsRowDxfId="273"/>
    <tableColumn id="18" xr3:uid="{00000000-0010-0000-0100-000012000000}" name="Број група: предлог школе Техника и технологија" totalsRowFunction="sum" dataDxfId="272" totalsRowDxfId="271"/>
    <tableColumn id="19" xr3:uid="{00000000-0010-0000-0100-000013000000}" name="Број група: предлог школе Информатика и рачунарство" totalsRowFunction="sum" dataDxfId="270" totalsRowDxfId="269"/>
    <tableColumn id="20" xr3:uid="{00000000-0010-0000-0100-000014000000}" name="Укупно ученика Језик/говор са елементима националне културе" totalsRowFunction="sum" dataDxfId="268" totalsRowDxfId="267"/>
    <tableColumn id="21" xr3:uid="{00000000-0010-0000-0100-000015000000}" name="Број група: предлог школе Језик/говор са елементима националне културе" totalsRowFunction="sum" dataDxfId="266" totalsRowDxfId="265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pecOd_3" displayName="SpecOd_3" ref="A42:W57" totalsRowCount="1" headerRowDxfId="264" dataDxfId="263" totalsRowDxfId="262">
  <tableColumns count="23">
    <tableColumn id="1" xr3:uid="{00000000-0010-0000-0200-000001000000}" name="Одељења за ученике са сметњама у развоју" totalsRowLabel="Укупно" dataDxfId="261" totalsRowDxfId="260"/>
    <tableColumn id="10" xr3:uid="{00000000-0010-0000-0200-00000A000000}" name="1. р." dataDxfId="259" totalsRowDxfId="258"/>
    <tableColumn id="9" xr3:uid="{00000000-0010-0000-0200-000009000000}" name="2. р." dataDxfId="257" totalsRowDxfId="256"/>
    <tableColumn id="8" xr3:uid="{00000000-0010-0000-0200-000008000000}" name="3. р." dataDxfId="255" totalsRowDxfId="254"/>
    <tableColumn id="7" xr3:uid="{00000000-0010-0000-0200-000007000000}" name="4. р." dataDxfId="253" totalsRowDxfId="252"/>
    <tableColumn id="25" xr3:uid="{00000000-0010-0000-0200-000019000000}" name="5. р." dataDxfId="251" totalsRowDxfId="250"/>
    <tableColumn id="24" xr3:uid="{00000000-0010-0000-0200-000018000000}" name="6. р." dataDxfId="249" totalsRowDxfId="248"/>
    <tableColumn id="23" xr3:uid="{00000000-0010-0000-0200-000017000000}" name="7. р." dataDxfId="247" totalsRowDxfId="246"/>
    <tableColumn id="22" xr3:uid="{00000000-0010-0000-0200-000016000000}" name="8. р." dataDxfId="245" totalsRowDxfId="244"/>
    <tableColumn id="2" xr3:uid="{00000000-0010-0000-0200-000002000000}" name="Укупно ученика" totalsRowFunction="sum" dataDxfId="243" totalsRowDxfId="242"/>
    <tableColumn id="6" xr3:uid="{00000000-0010-0000-0200-000006000000}" name="Број одељења предлог школе" totalsRowFunction="sum" dataDxfId="241" totalsRowDxfId="240"/>
    <tableColumn id="3" xr3:uid="{00000000-0010-0000-0200-000003000000}" name="Укупно ученика Грађанско васпитање" totalsRowFunction="sum" dataDxfId="239" totalsRowDxfId="238"/>
    <tableColumn id="4" xr3:uid="{00000000-0010-0000-0200-000004000000}" name="Предлог школе_x000a_број група ГВ" totalsRowFunction="sum" dataDxfId="237" totalsRowDxfId="236"/>
    <tableColumn id="5" xr3:uid="{00000000-0010-0000-0200-000005000000}" name="Укупно ученика Верска настава" totalsRowFunction="sum" dataDxfId="235" totalsRowDxfId="234"/>
    <tableColumn id="11" xr3:uid="{00000000-0010-0000-0200-00000B000000}" name="Предлог школе_x000a_број група ВН" totalsRowFunction="sum" dataDxfId="233" totalsRowDxfId="232"/>
    <tableColumn id="12" xr3:uid="{00000000-0010-0000-0200-00000C000000}" name="Укупно ученика Други страни језик 1" totalsRowFunction="sum" dataDxfId="231" totalsRowDxfId="230"/>
    <tableColumn id="14" xr3:uid="{00000000-0010-0000-0200-00000E000000}" name="Број група: Предлог школе Други СЈ. 1" totalsRowFunction="sum" dataDxfId="229" totalsRowDxfId="228"/>
    <tableColumn id="15" xr3:uid="{00000000-0010-0000-0200-00000F000000}" name="Укупно ученика Други страни језик 2" totalsRowFunction="sum" dataDxfId="227" totalsRowDxfId="226"/>
    <tableColumn id="17" xr3:uid="{00000000-0010-0000-0200-000011000000}" name="Број група: Предлог школе Други СЈ. 2" totalsRowFunction="sum" dataDxfId="225" totalsRowDxfId="224"/>
    <tableColumn id="18" xr3:uid="{00000000-0010-0000-0200-000012000000}" name="Број група: предлог школе Техника и технологија" totalsRowFunction="sum" dataDxfId="223" totalsRowDxfId="222"/>
    <tableColumn id="19" xr3:uid="{00000000-0010-0000-0200-000013000000}" name="Број група: предлог школе Информатика и рачунарство" totalsRowFunction="sum" dataDxfId="221" totalsRowDxfId="220"/>
    <tableColumn id="20" xr3:uid="{00000000-0010-0000-0200-000014000000}" name="Укупно ученика Језик/говор са елементима националне културе" totalsRowFunction="sum" dataDxfId="219" totalsRowDxfId="218"/>
    <tableColumn id="21" xr3:uid="{00000000-0010-0000-0200-000015000000}" name="Број група: предлог школе Језик/говор са елементима националне културе" totalsRowFunction="sum" dataDxfId="217" totalsRowDxfId="216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OOO20" displayName="FOOO20" ref="A6:F12" totalsRowCount="1" headerRowDxfId="212" dataDxfId="211" totalsRowDxfId="210">
  <tableColumns count="6">
    <tableColumn id="1" xr3:uid="{00000000-0010-0000-0300-000001000000}" name="ФООО" totalsRowLabel="Укупно" dataDxfId="209" totalsRowDxfId="208"/>
    <tableColumn id="2" xr3:uid="{00000000-0010-0000-0300-000002000000}" name="Укупно полазника" totalsRowFunction="sum" dataDxfId="207" totalsRowDxfId="206"/>
    <tableColumn id="3" xr3:uid="{00000000-0010-0000-0300-000003000000}" name="ИОП1" totalsRowFunction="sum" dataDxfId="205" totalsRowDxfId="204"/>
    <tableColumn id="4" xr3:uid="{00000000-0010-0000-0300-000004000000}" name="ИОП2" totalsRowFunction="sum" dataDxfId="203" totalsRowDxfId="202"/>
    <tableColumn id="5" xr3:uid="{00000000-0010-0000-0300-000005000000}" name="Укупно за формирање одељења" totalsRowFunction="sum" dataDxfId="201" totalsRowDxfId="200">
      <calculatedColumnFormula>B7+C7+2*D7</calculatedColumnFormula>
    </tableColumn>
    <tableColumn id="6" xr3:uid="{00000000-0010-0000-0300-000006000000}" name="Одељења" totalsRowFunction="sum" dataDxfId="199" totalsRowDxfId="198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OOO1622" displayName="FOOO1622" ref="A15:F21" totalsRowCount="1" headerRowDxfId="197" dataDxfId="196" totalsRowDxfId="195">
  <tableColumns count="6">
    <tableColumn id="1" xr3:uid="{00000000-0010-0000-0400-000001000000}" name="ФООО" totalsRowLabel="Укупно" dataDxfId="194" totalsRowDxfId="193"/>
    <tableColumn id="2" xr3:uid="{00000000-0010-0000-0400-000002000000}" name="Укупно полазника" totalsRowFunction="sum" dataDxfId="192" totalsRowDxfId="191"/>
    <tableColumn id="3" xr3:uid="{00000000-0010-0000-0400-000003000000}" name="ИОП1" totalsRowFunction="sum" dataDxfId="190" totalsRowDxfId="189"/>
    <tableColumn id="4" xr3:uid="{00000000-0010-0000-0400-000004000000}" name="ИОП2" totalsRowFunction="sum" dataDxfId="188" totalsRowDxfId="187"/>
    <tableColumn id="5" xr3:uid="{00000000-0010-0000-0400-000005000000}" name="Укупно за формирање одељења" totalsRowFunction="sum" dataDxfId="186" totalsRowDxfId="185">
      <calculatedColumnFormula>B16+C16+2*D16</calculatedColumnFormula>
    </tableColumn>
    <tableColumn id="6" xr3:uid="{00000000-0010-0000-0400-000006000000}" name="Одељења" totalsRowFunction="sum" dataDxfId="184" totalsRowDxfId="183"/>
  </tableColumns>
  <tableStyleInfo name="TableStyleLight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FOOO161824" displayName="FOOO161824" ref="A24:F30" totalsRowCount="1" headerRowDxfId="182" dataDxfId="181" totalsRowDxfId="180">
  <tableColumns count="6">
    <tableColumn id="1" xr3:uid="{00000000-0010-0000-0500-000001000000}" name="ФООО" totalsRowLabel="Укупно" dataDxfId="179" totalsRowDxfId="178"/>
    <tableColumn id="2" xr3:uid="{00000000-0010-0000-0500-000002000000}" name="Укупно полазника" totalsRowFunction="sum" dataDxfId="177" totalsRowDxfId="176"/>
    <tableColumn id="3" xr3:uid="{00000000-0010-0000-0500-000003000000}" name="ИОП1" totalsRowFunction="sum" dataDxfId="175" totalsRowDxfId="174"/>
    <tableColumn id="4" xr3:uid="{00000000-0010-0000-0500-000004000000}" name="ИОП2" totalsRowFunction="sum" dataDxfId="173" totalsRowDxfId="172"/>
    <tableColumn id="5" xr3:uid="{00000000-0010-0000-0500-000005000000}" name="Укупно за формирање одељења" totalsRowFunction="sum" dataDxfId="171" totalsRowDxfId="170">
      <calculatedColumnFormula>B25+C25+2*D25</calculatedColumnFormula>
    </tableColumn>
    <tableColumn id="6" xr3:uid="{00000000-0010-0000-0500-000006000000}" name="Одељења" totalsRowFunction="sum" dataDxfId="169" totalsRowDxfId="168"/>
  </tableColumns>
  <tableStyleInfo name="TableStyleLight1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PP_9" displayName="PPP_9" ref="A4:F5" totalsRowShown="0" headerRowDxfId="159" dataDxfId="158">
  <tableColumns count="6">
    <tableColumn id="1" xr3:uid="{00000000-0010-0000-0600-000001000000}" name="Припремни предшколски програм" dataDxfId="157"/>
    <tableColumn id="2" xr3:uid="{00000000-0010-0000-0600-000002000000}" name="Укупно деце" dataDxfId="156"/>
    <tableColumn id="3" xr3:uid="{00000000-0010-0000-0600-000003000000}" name="ИОП1" dataDxfId="155"/>
    <tableColumn id="4" xr3:uid="{00000000-0010-0000-0600-000004000000}" name="ИОП2" dataDxfId="154"/>
    <tableColumn id="5" xr3:uid="{00000000-0010-0000-0600-000005000000}" name="Укупно за формирање групе" dataDxfId="153">
      <calculatedColumnFormula>B5+C5+2*D5</calculatedColumnFormula>
    </tableColumn>
    <tableColumn id="6" xr3:uid="{00000000-0010-0000-0600-000006000000}" name="Група" dataDxfId="152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PB_10" displayName="PB_10" ref="A7:F11" totalsRowCount="1" headerRowDxfId="151">
  <tableColumns count="6">
    <tableColumn id="1" xr3:uid="{00000000-0010-0000-0700-000001000000}" name="Продужени боравак" totalsRowLabel="Укупно" totalsRowDxfId="150"/>
    <tableColumn id="2" xr3:uid="{00000000-0010-0000-0700-000002000000}" name="Укупно ученика" totalsRowFunction="sum" dataDxfId="149" totalsRowDxfId="148"/>
    <tableColumn id="3" xr3:uid="{00000000-0010-0000-0700-000003000000}" name="ИОП1" totalsRowFunction="sum" dataDxfId="147" totalsRowDxfId="146"/>
    <tableColumn id="4" xr3:uid="{00000000-0010-0000-0700-000004000000}" name="ИОП2" totalsRowFunction="sum" dataDxfId="145" totalsRowDxfId="144"/>
    <tableColumn id="5" xr3:uid="{00000000-0010-0000-0700-000005000000}" name="Укупно за формирање групе" totalsRowFunction="sum" dataDxfId="143" totalsRowDxfId="142">
      <calculatedColumnFormula>B8+C8+2*D8</calculatedColumnFormula>
    </tableColumn>
    <tableColumn id="6" xr3:uid="{00000000-0010-0000-0700-000006000000}" name="Група" totalsRowFunction="sum" dataDxfId="141" totalsRowDxfId="140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PPP_94" displayName="PPP_94" ref="T4:Y5" totalsRowShown="0" headerRowDxfId="139" dataDxfId="138">
  <tableColumns count="6">
    <tableColumn id="1" xr3:uid="{00000000-0010-0000-0800-000001000000}" name="Припремни предшколски програм" dataDxfId="137"/>
    <tableColumn id="2" xr3:uid="{00000000-0010-0000-0800-000002000000}" name="Укупно деце" dataDxfId="136"/>
    <tableColumn id="3" xr3:uid="{00000000-0010-0000-0800-000003000000}" name="ИОП1" dataDxfId="135"/>
    <tableColumn id="4" xr3:uid="{00000000-0010-0000-0800-000004000000}" name="ИОП2" dataDxfId="134"/>
    <tableColumn id="5" xr3:uid="{00000000-0010-0000-0800-000005000000}" name="Укупно за формирање групе" dataDxfId="133">
      <calculatedColumnFormula>U5+V5+2*W5</calculatedColumnFormula>
    </tableColumn>
    <tableColumn id="6" xr3:uid="{00000000-0010-0000-0800-000006000000}" name="Група" dataDxfId="132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B_108" displayName="PB_108" ref="T7:Y11" totalsRowCount="1" headerRowDxfId="131">
  <tableColumns count="6">
    <tableColumn id="1" xr3:uid="{00000000-0010-0000-0900-000001000000}" name="Продужени боравак" totalsRowLabel="Укупно" totalsRowDxfId="130"/>
    <tableColumn id="2" xr3:uid="{00000000-0010-0000-0900-000002000000}" name="Укупно ученика" totalsRowFunction="sum" dataDxfId="129" totalsRowDxfId="128"/>
    <tableColumn id="3" xr3:uid="{00000000-0010-0000-0900-000003000000}" name="ИОП1" totalsRowFunction="sum" dataDxfId="127" totalsRowDxfId="126"/>
    <tableColumn id="4" xr3:uid="{00000000-0010-0000-0900-000004000000}" name="ИОП2" totalsRowFunction="sum" dataDxfId="125" totalsRowDxfId="124"/>
    <tableColumn id="5" xr3:uid="{00000000-0010-0000-0900-000005000000}" name="Укупно за формирање групе" totalsRowFunction="sum" dataDxfId="123" totalsRowDxfId="122">
      <calculatedColumnFormula>U8+V8+2*W8</calculatedColumnFormula>
    </tableColumn>
    <tableColumn id="6" xr3:uid="{00000000-0010-0000-0900-000006000000}" name="Група" totalsRowFunction="sum" dataDxfId="121" totalsRowDxfId="120">
      <calculatedColumnFormula>ROUNDUP(PB_108[[#This Row],[Укупно за формирање групе]]/25,0)</calculatedColumnFormula>
    </tableColumn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PPP_912" displayName="PPP_912" ref="AM4:AR5" totalsRowShown="0" headerRowDxfId="119" dataDxfId="118">
  <tableColumns count="6">
    <tableColumn id="1" xr3:uid="{00000000-0010-0000-0A00-000001000000}" name="Припремни предшколски програм" dataDxfId="117"/>
    <tableColumn id="2" xr3:uid="{00000000-0010-0000-0A00-000002000000}" name="Укупно деце" dataDxfId="116"/>
    <tableColumn id="3" xr3:uid="{00000000-0010-0000-0A00-000003000000}" name="ИОП1" dataDxfId="115"/>
    <tableColumn id="4" xr3:uid="{00000000-0010-0000-0A00-000004000000}" name="ИОП2" dataDxfId="114"/>
    <tableColumn id="5" xr3:uid="{00000000-0010-0000-0A00-000005000000}" name="Укупно за формирање групе" dataDxfId="113">
      <calculatedColumnFormula>AN5+AO5+2*AP5</calculatedColumnFormula>
    </tableColumn>
    <tableColumn id="6" xr3:uid="{00000000-0010-0000-0A00-000006000000}" name="Група" dataDxfId="112"/>
  </tableColumns>
  <tableStyleInfo name="TableStyleLight1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B_1014" displayName="PB_1014" ref="AM7:AR11" totalsRowCount="1" headerRowDxfId="111" totalsRowDxfId="110">
  <tableColumns count="6">
    <tableColumn id="1" xr3:uid="{00000000-0010-0000-0B00-000001000000}" name="Продужени боравак" totalsRowLabel="Укупно" totalsRowDxfId="109"/>
    <tableColumn id="2" xr3:uid="{00000000-0010-0000-0B00-000002000000}" name="Укупно ученика" totalsRowFunction="sum" dataDxfId="108" totalsRowDxfId="107"/>
    <tableColumn id="3" xr3:uid="{00000000-0010-0000-0B00-000003000000}" name="ИОП1" totalsRowFunction="sum" dataDxfId="106" totalsRowDxfId="105"/>
    <tableColumn id="4" xr3:uid="{00000000-0010-0000-0B00-000004000000}" name="ИОП2" totalsRowFunction="sum" dataDxfId="104" totalsRowDxfId="103"/>
    <tableColumn id="5" xr3:uid="{00000000-0010-0000-0B00-000005000000}" name="Укупно за формирање групе" totalsRowFunction="sum" dataDxfId="102" totalsRowDxfId="101">
      <calculatedColumnFormula>AN8+AO8+2*AP8</calculatedColumnFormula>
    </tableColumn>
    <tableColumn id="6" xr3:uid="{00000000-0010-0000-0B00-000006000000}" name="Група" totalsRowFunction="sum" dataDxfId="100" totalsRowDxfId="99">
      <calculatedColumnFormula>ROUNDUP(PB_1014[[#This Row],[Укупно за формирање групе]]/25,0)</calculatedColumnFormula>
    </tableColumn>
  </tableColumns>
  <tableStyleInfo name="TableStyleLight1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Rad.Staz" displayName="Rad.Staz" ref="A9:R266" totalsRowCount="1" headerRowDxfId="50" dataDxfId="48" totalsRowDxfId="46" headerRowBorderDxfId="49" tableBorderDxfId="47" headerRowCellStyle="Normalan 2">
  <autoFilter ref="A9:R265" xr:uid="{00000000-0009-0000-0100-00000D000000}"/>
  <sortState xmlns:xlrd2="http://schemas.microsoft.com/office/spreadsheetml/2017/richdata2" ref="A10:J105">
    <sortCondition ref="B9:B105"/>
  </sortState>
  <tableColumns count="18">
    <tableColumn id="1" xr3:uid="{00000000-0010-0000-0C00-000001000000}" name="Ред_x000a_бр" totalsRowLabel="Total" dataDxfId="45" totalsRowDxfId="44"/>
    <tableColumn id="2" xr3:uid="{00000000-0010-0000-0C00-000002000000}" name="Име и презиме запосленог " totalsRowFunction="count" dataDxfId="43" totalsRowDxfId="42"/>
    <tableColumn id="3" xr3:uid="{00000000-0010-0000-0C00-000003000000}" name="Степен_x000a_стручне_x000a_спреме" dataDxfId="41" totalsRowDxfId="40"/>
    <tableColumn id="4" xr3:uid="{00000000-0010-0000-0C00-000004000000}" name="Радно место" dataDxfId="39" totalsRowDxfId="38"/>
    <tableColumn id="18" xr3:uid="{00000000-0010-0000-0C00-000012000000}" name="Основи коеф. Запосленог" totalsRowFunction="sum" dataDxfId="37" totalsRowDxfId="36"/>
    <tableColumn id="5" xr3:uid="{00000000-0010-0000-0C00-000005000000}" name="Укупан додатни коеф." totalsRowFunction="sum" dataDxfId="35" totalsRowDxfId="34">
      <calculatedColumnFormula>R10+IF(Q10=$AE$10,$X$10*E10,IF(Q10=$AE$11,$X$11*E10,IF(Q10=$AE$12,$X$12*E10,IF(Q10=$AE$13,$X$14*E10,0))))+IF(P10=$AD$10,$X$15*E10,0)+IF(O10=$AC$10,$X$16*E10,IF(O10=$AC$11,$X$16*E10,0))+IF(N10=$AB$10,$X$11*E10,IF(N10=$AB$11,$X$12*E10,IF(N10=$AB$12,E10*$X$13,0)))+IF(M10=$AA$10,E10*$X$17,IF(M10=$AA$11,$X$16*E10,IF(M10=$AA$12,$X$15*E10,0)))</calculatedColumnFormula>
    </tableColumn>
    <tableColumn id="11" xr3:uid="{00000000-0010-0000-0C00-00000B000000}" name="Коеф. за стареши-нство" totalsRowFunction="sum" dataDxfId="33" totalsRowDxfId="32"/>
    <tableColumn id="6" xr3:uid="{00000000-0010-0000-0C00-000006000000}" name="Год. стажа запосленог (на дан 31.08.2022.)" dataDxfId="31" totalsRowDxfId="30"/>
    <tableColumn id="7" xr3:uid="{00000000-0010-0000-0C00-000007000000}" name="Обим ангажовања запосленог (у процентима)" totalsRowFunction="sum" dataDxfId="29" totalsRowDxfId="28"/>
    <tableColumn id="8" xr3:uid="{00000000-0010-0000-0C00-000008000000}" name="Број обрачунских радника без минулог рада" totalsRowFunction="sum" dataDxfId="27" totalsRowDxfId="26">
      <calculatedColumnFormula>(E10+F10)*I10/100+G10</calculatedColumnFormula>
    </tableColumn>
    <tableColumn id="9" xr3:uid="{00000000-0010-0000-0C00-000009000000}" name="Додатни коеф. по основу минулог рада" totalsRowFunction="sum" dataDxfId="25" totalsRowDxfId="24">
      <calculatedColumnFormula>J10*H10*0.004</calculatedColumnFormula>
    </tableColumn>
    <tableColumn id="10" xr3:uid="{00000000-0010-0000-0C00-00000A000000}" name="Укупан коеф. Запосле-ног" totalsRowFunction="sum" dataDxfId="23" totalsRowDxfId="22">
      <calculatedColumnFormula>J10+K10</calculatedColumnFormula>
    </tableColumn>
    <tableColumn id="13" xr3:uid="{00000000-0010-0000-0C00-00000D000000}" name="Додатни коефицијент за руковођење" dataDxfId="21" totalsRowDxfId="20"/>
    <tableColumn id="14" xr3:uid="{00000000-0010-0000-0C00-00000E000000}" name="Додатни коефицијент за рад у комбинованом одељењу" dataDxfId="19" totalsRowDxfId="18"/>
    <tableColumn id="16" xr3:uid="{00000000-0010-0000-0C00-000010000000}" name="Додатни коефицијент за рад ушколи за ученике са сметњама у развоју/наставнику у одељењу за ученике са сметњама у развоју" dataDxfId="17" totalsRowDxfId="16"/>
    <tableColumn id="15" xr3:uid="{00000000-0010-0000-0C00-00000F000000}" name="Додатни коефицијент наставнику у забаченом планинском селу" dataDxfId="15" totalsRowDxfId="14"/>
    <tableColumn id="17" xr3:uid="{00000000-0010-0000-0C00-000011000000}" name="Додатни коефицијент по основу звања" dataDxfId="13" totalsRowDxfId="12"/>
    <tableColumn id="12" xr3:uid="{00000000-0010-0000-0C00-00000C000000}" name="Додатни коефицијент председник синдиката" dataDxfId="11" totalsRowDxfId="1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UkRadStaz" displayName="UkRadStaz" ref="F6:L7" totalsRowShown="0" headerRowDxfId="9" dataDxfId="7" headerRowBorderDxfId="8">
  <autoFilter ref="F6:L7" xr:uid="{00000000-0009-0000-0100-00000E000000}"/>
  <tableColumns count="7">
    <tableColumn id="1" xr3:uid="{00000000-0010-0000-0D00-000001000000}" name="додатних_x000a_коеф." dataDxfId="6">
      <calculatedColumnFormula>SUM(F10:F265)</calculatedColumnFormula>
    </tableColumn>
    <tableColumn id="7" xr3:uid="{00000000-0010-0000-0D00-000007000000}" name="Укупно коеф. за старешинство" dataDxfId="5">
      <calculatedColumnFormula>SUM(G10:G265)</calculatedColumnFormula>
    </tableColumn>
    <tableColumn id="2" xr3:uid="{00000000-0010-0000-0D00-000002000000}" name="Укупно година радног стажа" dataDxfId="4"/>
    <tableColumn id="3" xr3:uid="{00000000-0010-0000-0D00-000003000000}" name="Укупан бр. извршилаца" dataDxfId="3">
      <calculatedColumnFormula>SUM(I10:I265)/100</calculatedColumnFormula>
    </tableColumn>
    <tableColumn id="4" xr3:uid="{00000000-0010-0000-0D00-000004000000}" name="Укупан бр. обрач. радника без минулог рада" dataDxfId="2">
      <calculatedColumnFormula>SUM(J10:J265)</calculatedColumnFormula>
    </tableColumn>
    <tableColumn id="5" xr3:uid="{00000000-0010-0000-0D00-000005000000}" name="Укупан бр. коеф. по основу минулог рада" dataDxfId="1">
      <calculatedColumnFormula>SUM(K10:K265)</calculatedColumnFormula>
    </tableColumn>
    <tableColumn id="6" xr3:uid="{00000000-0010-0000-0D00-000006000000}" name="Укупан бр. обрач. радника" dataDxfId="0">
      <calculatedColumnFormula>SUM(L10:L265)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lobodanka.jelisavcic@ekof.bg.ac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opLeftCell="A4" workbookViewId="0">
      <selection activeCell="D13" sqref="D13"/>
    </sheetView>
  </sheetViews>
  <sheetFormatPr defaultRowHeight="18"/>
  <cols>
    <col min="1" max="1" width="3.88671875" style="165" bestFit="1" customWidth="1"/>
    <col min="2" max="2" width="25" bestFit="1" customWidth="1"/>
    <col min="3" max="3" width="6" customWidth="1"/>
    <col min="4" max="4" width="23" bestFit="1" customWidth="1"/>
  </cols>
  <sheetData>
    <row r="1" spans="1:7" ht="51">
      <c r="A1" s="743" t="s">
        <v>505</v>
      </c>
      <c r="B1" s="351" t="s">
        <v>506</v>
      </c>
      <c r="C1" s="350" t="s">
        <v>507</v>
      </c>
      <c r="D1" s="350" t="s">
        <v>508</v>
      </c>
      <c r="E1" s="350" t="s">
        <v>509</v>
      </c>
      <c r="F1" s="718" t="s">
        <v>512</v>
      </c>
      <c r="G1" s="746" t="s">
        <v>513</v>
      </c>
    </row>
    <row r="2" spans="1:7">
      <c r="A2" s="744">
        <v>1</v>
      </c>
      <c r="B2" s="719" t="s">
        <v>523</v>
      </c>
      <c r="C2" s="720">
        <v>7</v>
      </c>
      <c r="D2" s="721" t="s">
        <v>493</v>
      </c>
      <c r="E2" s="722">
        <v>17.32</v>
      </c>
      <c r="F2" s="723">
        <v>22</v>
      </c>
      <c r="G2" s="723">
        <v>100</v>
      </c>
    </row>
    <row r="3" spans="1:7">
      <c r="A3" s="745">
        <v>2</v>
      </c>
      <c r="B3" s="724" t="s">
        <v>530</v>
      </c>
      <c r="C3" s="725">
        <v>7</v>
      </c>
      <c r="D3" s="726" t="s">
        <v>531</v>
      </c>
      <c r="E3" s="727">
        <v>17.32</v>
      </c>
      <c r="F3" s="728">
        <v>26</v>
      </c>
      <c r="G3" s="728">
        <v>50</v>
      </c>
    </row>
    <row r="4" spans="1:7">
      <c r="A4" s="744">
        <v>3</v>
      </c>
      <c r="B4" s="729" t="s">
        <v>536</v>
      </c>
      <c r="C4" s="720">
        <v>7</v>
      </c>
      <c r="D4" s="721" t="s">
        <v>537</v>
      </c>
      <c r="E4" s="722">
        <v>17.32</v>
      </c>
      <c r="F4" s="723">
        <v>34</v>
      </c>
      <c r="G4" s="723">
        <v>100</v>
      </c>
    </row>
    <row r="5" spans="1:7">
      <c r="A5" s="745">
        <v>4</v>
      </c>
      <c r="B5" s="724" t="s">
        <v>541</v>
      </c>
      <c r="C5" s="725">
        <v>6</v>
      </c>
      <c r="D5" s="726" t="s">
        <v>542</v>
      </c>
      <c r="E5" s="727">
        <v>13.73</v>
      </c>
      <c r="F5" s="728">
        <v>24</v>
      </c>
      <c r="G5" s="728">
        <v>100</v>
      </c>
    </row>
    <row r="6" spans="1:7">
      <c r="A6" s="744">
        <v>5</v>
      </c>
      <c r="B6" s="729" t="s">
        <v>544</v>
      </c>
      <c r="C6" s="720">
        <v>7</v>
      </c>
      <c r="D6" s="721" t="s">
        <v>545</v>
      </c>
      <c r="E6" s="722">
        <v>17.32</v>
      </c>
      <c r="F6" s="723">
        <v>20</v>
      </c>
      <c r="G6" s="723">
        <v>50</v>
      </c>
    </row>
    <row r="7" spans="1:7">
      <c r="A7" s="745">
        <v>6</v>
      </c>
      <c r="B7" s="724" t="s">
        <v>546</v>
      </c>
      <c r="C7" s="725">
        <v>7</v>
      </c>
      <c r="D7" s="726" t="s">
        <v>545</v>
      </c>
      <c r="E7" s="727">
        <v>17.32</v>
      </c>
      <c r="F7" s="728">
        <v>7</v>
      </c>
      <c r="G7" s="728">
        <v>100</v>
      </c>
    </row>
    <row r="8" spans="1:7">
      <c r="A8" s="744">
        <v>7</v>
      </c>
      <c r="B8" s="729" t="s">
        <v>548</v>
      </c>
      <c r="C8" s="720">
        <v>6</v>
      </c>
      <c r="D8" s="721" t="s">
        <v>545</v>
      </c>
      <c r="E8" s="722">
        <v>17.32</v>
      </c>
      <c r="F8" s="723">
        <v>12</v>
      </c>
      <c r="G8" s="723">
        <v>100</v>
      </c>
    </row>
    <row r="9" spans="1:7">
      <c r="A9" s="745">
        <v>8</v>
      </c>
      <c r="B9" s="724" t="s">
        <v>549</v>
      </c>
      <c r="C9" s="725">
        <v>4</v>
      </c>
      <c r="D9" s="726" t="s">
        <v>550</v>
      </c>
      <c r="E9" s="727">
        <v>8.6199999999999992</v>
      </c>
      <c r="F9" s="728">
        <v>7</v>
      </c>
      <c r="G9" s="728">
        <v>100</v>
      </c>
    </row>
    <row r="10" spans="1:7">
      <c r="A10" s="744">
        <v>9</v>
      </c>
      <c r="B10" s="729" t="s">
        <v>551</v>
      </c>
      <c r="C10" s="720">
        <v>7</v>
      </c>
      <c r="D10" s="721" t="s">
        <v>547</v>
      </c>
      <c r="E10" s="722">
        <v>17.32</v>
      </c>
      <c r="F10" s="723">
        <v>36</v>
      </c>
      <c r="G10" s="723">
        <v>100</v>
      </c>
    </row>
    <row r="11" spans="1:7">
      <c r="A11" s="745">
        <v>10</v>
      </c>
      <c r="B11" s="724" t="s">
        <v>552</v>
      </c>
      <c r="C11" s="725">
        <v>6</v>
      </c>
      <c r="D11" s="726" t="s">
        <v>529</v>
      </c>
      <c r="E11" s="727">
        <v>14.88</v>
      </c>
      <c r="F11" s="728">
        <v>37</v>
      </c>
      <c r="G11" s="728">
        <v>100</v>
      </c>
    </row>
    <row r="12" spans="1:7">
      <c r="A12" s="744">
        <v>11</v>
      </c>
      <c r="B12" s="729" t="s">
        <v>86</v>
      </c>
      <c r="C12" s="720">
        <v>6</v>
      </c>
      <c r="D12" s="721" t="s">
        <v>529</v>
      </c>
      <c r="E12" s="722">
        <v>14.88</v>
      </c>
      <c r="F12" s="723">
        <v>39</v>
      </c>
      <c r="G12" s="723">
        <v>100</v>
      </c>
    </row>
    <row r="13" spans="1:7">
      <c r="A13" s="745">
        <v>12</v>
      </c>
      <c r="B13" s="724" t="s">
        <v>193</v>
      </c>
      <c r="C13" s="725">
        <v>7</v>
      </c>
      <c r="D13" s="726" t="s">
        <v>529</v>
      </c>
      <c r="E13" s="727">
        <v>17.32</v>
      </c>
      <c r="F13" s="728">
        <v>9</v>
      </c>
      <c r="G13" s="728">
        <v>100</v>
      </c>
    </row>
    <row r="14" spans="1:7">
      <c r="A14" s="744">
        <v>13</v>
      </c>
      <c r="B14" s="729" t="s">
        <v>10</v>
      </c>
      <c r="C14" s="720">
        <v>7</v>
      </c>
      <c r="D14" s="721" t="s">
        <v>529</v>
      </c>
      <c r="E14" s="722">
        <v>17.32</v>
      </c>
      <c r="F14" s="723">
        <v>36</v>
      </c>
      <c r="G14" s="723">
        <v>100</v>
      </c>
    </row>
    <row r="15" spans="1:7">
      <c r="A15" s="745">
        <v>14</v>
      </c>
      <c r="B15" s="724" t="s">
        <v>85</v>
      </c>
      <c r="C15" s="725">
        <v>7</v>
      </c>
      <c r="D15" s="726" t="s">
        <v>529</v>
      </c>
      <c r="E15" s="727">
        <v>17.32</v>
      </c>
      <c r="F15" s="728">
        <v>13</v>
      </c>
      <c r="G15" s="728">
        <v>100</v>
      </c>
    </row>
    <row r="16" spans="1:7">
      <c r="A16" s="744">
        <v>15</v>
      </c>
      <c r="B16" s="729" t="s">
        <v>81</v>
      </c>
      <c r="C16" s="720">
        <v>7</v>
      </c>
      <c r="D16" s="721" t="s">
        <v>529</v>
      </c>
      <c r="E16" s="722">
        <v>17.32</v>
      </c>
      <c r="F16" s="723">
        <v>24</v>
      </c>
      <c r="G16" s="723">
        <v>100</v>
      </c>
    </row>
    <row r="17" spans="1:7">
      <c r="A17" s="745">
        <v>16</v>
      </c>
      <c r="B17" s="724" t="s">
        <v>11</v>
      </c>
      <c r="C17" s="725">
        <v>6</v>
      </c>
      <c r="D17" s="726" t="s">
        <v>529</v>
      </c>
      <c r="E17" s="727">
        <v>14.88</v>
      </c>
      <c r="F17" s="728">
        <v>27</v>
      </c>
      <c r="G17" s="728">
        <v>100</v>
      </c>
    </row>
    <row r="18" spans="1:7">
      <c r="A18" s="744">
        <v>17</v>
      </c>
      <c r="B18" s="729" t="s">
        <v>560</v>
      </c>
      <c r="C18" s="720">
        <v>7</v>
      </c>
      <c r="D18" s="721" t="s">
        <v>529</v>
      </c>
      <c r="E18" s="722">
        <v>17.32</v>
      </c>
      <c r="F18" s="723">
        <v>7</v>
      </c>
      <c r="G18" s="723">
        <v>100</v>
      </c>
    </row>
    <row r="19" spans="1:7">
      <c r="A19" s="745">
        <v>18</v>
      </c>
      <c r="B19" s="724" t="s">
        <v>72</v>
      </c>
      <c r="C19" s="725">
        <v>7</v>
      </c>
      <c r="D19" s="726" t="s">
        <v>529</v>
      </c>
      <c r="E19" s="727">
        <v>17.32</v>
      </c>
      <c r="F19" s="728">
        <v>25</v>
      </c>
      <c r="G19" s="728">
        <v>100</v>
      </c>
    </row>
    <row r="20" spans="1:7">
      <c r="A20" s="744">
        <v>19</v>
      </c>
      <c r="B20" s="729" t="s">
        <v>9</v>
      </c>
      <c r="C20" s="720">
        <v>7</v>
      </c>
      <c r="D20" s="721" t="s">
        <v>529</v>
      </c>
      <c r="E20" s="722">
        <v>17.32</v>
      </c>
      <c r="F20" s="723">
        <v>33</v>
      </c>
      <c r="G20" s="723">
        <v>100</v>
      </c>
    </row>
    <row r="21" spans="1:7">
      <c r="A21" s="745">
        <v>20</v>
      </c>
      <c r="B21" s="724" t="s">
        <v>84</v>
      </c>
      <c r="C21" s="725">
        <v>6</v>
      </c>
      <c r="D21" s="726" t="s">
        <v>529</v>
      </c>
      <c r="E21" s="727">
        <v>14.88</v>
      </c>
      <c r="F21" s="728">
        <v>31</v>
      </c>
      <c r="G21" s="728">
        <v>100</v>
      </c>
    </row>
    <row r="22" spans="1:7">
      <c r="A22" s="744">
        <v>21</v>
      </c>
      <c r="B22" s="729" t="s">
        <v>74</v>
      </c>
      <c r="C22" s="720">
        <v>7</v>
      </c>
      <c r="D22" s="721" t="s">
        <v>529</v>
      </c>
      <c r="E22" s="722">
        <v>17.32</v>
      </c>
      <c r="F22" s="723">
        <v>20</v>
      </c>
      <c r="G22" s="723">
        <v>100</v>
      </c>
    </row>
    <row r="23" spans="1:7">
      <c r="A23" s="745">
        <v>22</v>
      </c>
      <c r="B23" s="724" t="s">
        <v>564</v>
      </c>
      <c r="C23" s="725">
        <v>7</v>
      </c>
      <c r="D23" s="726" t="s">
        <v>529</v>
      </c>
      <c r="E23" s="727">
        <v>17.32</v>
      </c>
      <c r="F23" s="728">
        <v>16</v>
      </c>
      <c r="G23" s="728">
        <v>100</v>
      </c>
    </row>
    <row r="24" spans="1:7">
      <c r="A24" s="744">
        <v>23</v>
      </c>
      <c r="B24" s="729" t="s">
        <v>70</v>
      </c>
      <c r="C24" s="720">
        <v>7</v>
      </c>
      <c r="D24" s="721" t="s">
        <v>529</v>
      </c>
      <c r="E24" s="722">
        <v>17.32</v>
      </c>
      <c r="F24" s="723">
        <v>33</v>
      </c>
      <c r="G24" s="723">
        <v>100</v>
      </c>
    </row>
    <row r="25" spans="1:7">
      <c r="A25" s="745">
        <v>24</v>
      </c>
      <c r="B25" s="724" t="s">
        <v>80</v>
      </c>
      <c r="C25" s="725">
        <v>6</v>
      </c>
      <c r="D25" s="726" t="s">
        <v>529</v>
      </c>
      <c r="E25" s="727">
        <v>14.88</v>
      </c>
      <c r="F25" s="728">
        <v>33</v>
      </c>
      <c r="G25" s="728">
        <v>100</v>
      </c>
    </row>
    <row r="26" spans="1:7">
      <c r="A26" s="744">
        <v>25</v>
      </c>
      <c r="B26" s="729" t="s">
        <v>6</v>
      </c>
      <c r="C26" s="720">
        <v>7</v>
      </c>
      <c r="D26" s="721" t="s">
        <v>529</v>
      </c>
      <c r="E26" s="722">
        <v>17.32</v>
      </c>
      <c r="F26" s="723">
        <v>23</v>
      </c>
      <c r="G26" s="723">
        <v>100</v>
      </c>
    </row>
    <row r="27" spans="1:7">
      <c r="A27" s="745">
        <v>26</v>
      </c>
      <c r="B27" s="724" t="s">
        <v>87</v>
      </c>
      <c r="C27" s="725">
        <v>7</v>
      </c>
      <c r="D27" s="726" t="s">
        <v>529</v>
      </c>
      <c r="E27" s="727">
        <v>17.32</v>
      </c>
      <c r="F27" s="728">
        <v>16</v>
      </c>
      <c r="G27" s="728">
        <v>100</v>
      </c>
    </row>
    <row r="28" spans="1:7">
      <c r="A28" s="744">
        <v>27</v>
      </c>
      <c r="B28" s="729" t="s">
        <v>73</v>
      </c>
      <c r="C28" s="720">
        <v>7</v>
      </c>
      <c r="D28" s="721" t="s">
        <v>529</v>
      </c>
      <c r="E28" s="722">
        <v>17.32</v>
      </c>
      <c r="F28" s="723">
        <v>14</v>
      </c>
      <c r="G28" s="723">
        <v>100</v>
      </c>
    </row>
    <row r="29" spans="1:7">
      <c r="A29" s="745">
        <v>28</v>
      </c>
      <c r="B29" s="724" t="s">
        <v>75</v>
      </c>
      <c r="C29" s="725">
        <v>7</v>
      </c>
      <c r="D29" s="726" t="s">
        <v>529</v>
      </c>
      <c r="E29" s="727">
        <v>17.32</v>
      </c>
      <c r="F29" s="728">
        <v>13</v>
      </c>
      <c r="G29" s="728">
        <v>100</v>
      </c>
    </row>
    <row r="30" spans="1:7">
      <c r="A30" s="744">
        <v>29</v>
      </c>
      <c r="B30" s="729" t="s">
        <v>79</v>
      </c>
      <c r="C30" s="720">
        <v>7</v>
      </c>
      <c r="D30" s="721" t="s">
        <v>529</v>
      </c>
      <c r="E30" s="722">
        <v>17.32</v>
      </c>
      <c r="F30" s="723">
        <v>8</v>
      </c>
      <c r="G30" s="723">
        <v>100</v>
      </c>
    </row>
    <row r="31" spans="1:7">
      <c r="A31" s="745">
        <v>30</v>
      </c>
      <c r="B31" s="724" t="s">
        <v>83</v>
      </c>
      <c r="C31" s="725">
        <v>6</v>
      </c>
      <c r="D31" s="726" t="s">
        <v>529</v>
      </c>
      <c r="E31" s="727">
        <v>14.88</v>
      </c>
      <c r="F31" s="728">
        <v>25</v>
      </c>
      <c r="G31" s="728">
        <v>100</v>
      </c>
    </row>
    <row r="32" spans="1:7">
      <c r="A32" s="744">
        <v>31</v>
      </c>
      <c r="B32" s="729" t="s">
        <v>12</v>
      </c>
      <c r="C32" s="720">
        <v>7</v>
      </c>
      <c r="D32" s="721" t="s">
        <v>529</v>
      </c>
      <c r="E32" s="722">
        <v>17.32</v>
      </c>
      <c r="F32" s="723">
        <v>13</v>
      </c>
      <c r="G32" s="723">
        <v>100</v>
      </c>
    </row>
    <row r="33" spans="1:7">
      <c r="A33" s="745">
        <v>32</v>
      </c>
      <c r="B33" s="724" t="s">
        <v>89</v>
      </c>
      <c r="C33" s="725">
        <v>6</v>
      </c>
      <c r="D33" s="726" t="s">
        <v>529</v>
      </c>
      <c r="E33" s="727">
        <v>14.88</v>
      </c>
      <c r="F33" s="728">
        <v>29</v>
      </c>
      <c r="G33" s="728">
        <v>100</v>
      </c>
    </row>
    <row r="34" spans="1:7">
      <c r="A34" s="744">
        <v>33</v>
      </c>
      <c r="B34" s="729" t="s">
        <v>565</v>
      </c>
      <c r="C34" s="720">
        <v>7</v>
      </c>
      <c r="D34" s="721" t="s">
        <v>529</v>
      </c>
      <c r="E34" s="722">
        <v>17.32</v>
      </c>
      <c r="F34" s="723">
        <v>20</v>
      </c>
      <c r="G34" s="723">
        <v>100</v>
      </c>
    </row>
    <row r="35" spans="1:7">
      <c r="A35" s="745">
        <v>34</v>
      </c>
      <c r="B35" s="724" t="s">
        <v>566</v>
      </c>
      <c r="C35" s="725">
        <v>7</v>
      </c>
      <c r="D35" s="726" t="s">
        <v>529</v>
      </c>
      <c r="E35" s="727">
        <v>17.32</v>
      </c>
      <c r="F35" s="728">
        <v>20</v>
      </c>
      <c r="G35" s="728">
        <v>100</v>
      </c>
    </row>
    <row r="36" spans="1:7">
      <c r="A36" s="744">
        <v>35</v>
      </c>
      <c r="B36" s="729" t="s">
        <v>109</v>
      </c>
      <c r="C36" s="720">
        <v>7</v>
      </c>
      <c r="D36" s="721" t="s">
        <v>529</v>
      </c>
      <c r="E36" s="722">
        <v>17.32</v>
      </c>
      <c r="F36" s="723">
        <v>18</v>
      </c>
      <c r="G36" s="723">
        <v>100</v>
      </c>
    </row>
    <row r="37" spans="1:7">
      <c r="A37" s="745">
        <v>36</v>
      </c>
      <c r="B37" s="724" t="s">
        <v>567</v>
      </c>
      <c r="C37" s="725">
        <v>7</v>
      </c>
      <c r="D37" s="726" t="s">
        <v>529</v>
      </c>
      <c r="E37" s="727">
        <v>17.32</v>
      </c>
      <c r="F37" s="728">
        <v>2</v>
      </c>
      <c r="G37" s="728">
        <v>72.22</v>
      </c>
    </row>
    <row r="38" spans="1:7">
      <c r="A38" s="744">
        <v>37</v>
      </c>
      <c r="B38" s="729" t="s">
        <v>114</v>
      </c>
      <c r="C38" s="720">
        <v>7</v>
      </c>
      <c r="D38" s="721" t="s">
        <v>529</v>
      </c>
      <c r="E38" s="722">
        <v>17.32</v>
      </c>
      <c r="F38" s="723">
        <v>16</v>
      </c>
      <c r="G38" s="723">
        <v>50</v>
      </c>
    </row>
    <row r="39" spans="1:7">
      <c r="A39" s="745">
        <v>38</v>
      </c>
      <c r="B39" s="724" t="s">
        <v>568</v>
      </c>
      <c r="C39" s="725">
        <v>6</v>
      </c>
      <c r="D39" s="726" t="s">
        <v>529</v>
      </c>
      <c r="E39" s="727">
        <v>14.88</v>
      </c>
      <c r="F39" s="728">
        <v>28</v>
      </c>
      <c r="G39" s="728">
        <v>100</v>
      </c>
    </row>
    <row r="40" spans="1:7">
      <c r="A40" s="744">
        <v>39</v>
      </c>
      <c r="B40" s="729" t="s">
        <v>99</v>
      </c>
      <c r="C40" s="720">
        <v>7</v>
      </c>
      <c r="D40" s="721" t="s">
        <v>529</v>
      </c>
      <c r="E40" s="722">
        <v>17.32</v>
      </c>
      <c r="F40" s="723">
        <v>18</v>
      </c>
      <c r="G40" s="723">
        <v>100</v>
      </c>
    </row>
    <row r="41" spans="1:7">
      <c r="A41" s="745">
        <v>40</v>
      </c>
      <c r="B41" s="724" t="s">
        <v>117</v>
      </c>
      <c r="C41" s="725">
        <v>7</v>
      </c>
      <c r="D41" s="726" t="s">
        <v>529</v>
      </c>
      <c r="E41" s="727">
        <v>17.32</v>
      </c>
      <c r="F41" s="728">
        <v>13</v>
      </c>
      <c r="G41" s="728">
        <v>50</v>
      </c>
    </row>
    <row r="42" spans="1:7">
      <c r="A42" s="744">
        <v>41</v>
      </c>
      <c r="B42" s="729" t="s">
        <v>569</v>
      </c>
      <c r="C42" s="720">
        <v>7</v>
      </c>
      <c r="D42" s="721" t="s">
        <v>529</v>
      </c>
      <c r="E42" s="722">
        <v>17.32</v>
      </c>
      <c r="F42" s="723">
        <v>24</v>
      </c>
      <c r="G42" s="723">
        <v>100</v>
      </c>
    </row>
    <row r="43" spans="1:7">
      <c r="A43" s="745">
        <v>42</v>
      </c>
      <c r="B43" s="724" t="s">
        <v>530</v>
      </c>
      <c r="C43" s="725">
        <v>7</v>
      </c>
      <c r="D43" s="726" t="s">
        <v>529</v>
      </c>
      <c r="E43" s="727">
        <v>17.32</v>
      </c>
      <c r="F43" s="728">
        <v>26</v>
      </c>
      <c r="G43" s="728">
        <v>50</v>
      </c>
    </row>
    <row r="44" spans="1:7">
      <c r="A44" s="744">
        <v>43</v>
      </c>
      <c r="B44" s="729" t="s">
        <v>113</v>
      </c>
      <c r="C44" s="720">
        <v>6</v>
      </c>
      <c r="D44" s="721" t="s">
        <v>529</v>
      </c>
      <c r="E44" s="722">
        <v>14.88</v>
      </c>
      <c r="F44" s="723">
        <v>34</v>
      </c>
      <c r="G44" s="723">
        <v>100</v>
      </c>
    </row>
    <row r="45" spans="1:7">
      <c r="A45" s="745">
        <v>44</v>
      </c>
      <c r="B45" s="724" t="s">
        <v>101</v>
      </c>
      <c r="C45" s="725">
        <v>7</v>
      </c>
      <c r="D45" s="726" t="s">
        <v>529</v>
      </c>
      <c r="E45" s="727">
        <v>17.32</v>
      </c>
      <c r="F45" s="728">
        <v>15</v>
      </c>
      <c r="G45" s="728">
        <v>100</v>
      </c>
    </row>
    <row r="46" spans="1:7">
      <c r="A46" s="744">
        <v>45</v>
      </c>
      <c r="B46" s="729" t="s">
        <v>570</v>
      </c>
      <c r="C46" s="720">
        <v>7</v>
      </c>
      <c r="D46" s="721" t="s">
        <v>529</v>
      </c>
      <c r="E46" s="722">
        <v>17.32</v>
      </c>
      <c r="F46" s="723">
        <v>6</v>
      </c>
      <c r="G46" s="723">
        <v>100</v>
      </c>
    </row>
    <row r="47" spans="1:7">
      <c r="A47" s="745">
        <v>46</v>
      </c>
      <c r="B47" s="724" t="s">
        <v>571</v>
      </c>
      <c r="C47" s="725">
        <v>7</v>
      </c>
      <c r="D47" s="726" t="s">
        <v>529</v>
      </c>
      <c r="E47" s="727">
        <v>17.32</v>
      </c>
      <c r="F47" s="728">
        <v>27</v>
      </c>
      <c r="G47" s="728">
        <v>100</v>
      </c>
    </row>
    <row r="48" spans="1:7">
      <c r="A48" s="744">
        <v>47</v>
      </c>
      <c r="B48" s="729" t="s">
        <v>572</v>
      </c>
      <c r="C48" s="720">
        <v>7</v>
      </c>
      <c r="D48" s="721" t="s">
        <v>529</v>
      </c>
      <c r="E48" s="722">
        <v>17.32</v>
      </c>
      <c r="F48" s="723">
        <v>20</v>
      </c>
      <c r="G48" s="723">
        <v>60</v>
      </c>
    </row>
    <row r="49" spans="1:7">
      <c r="A49" s="745">
        <v>48</v>
      </c>
      <c r="B49" s="724" t="s">
        <v>97</v>
      </c>
      <c r="C49" s="725">
        <v>7</v>
      </c>
      <c r="D49" s="726" t="s">
        <v>529</v>
      </c>
      <c r="E49" s="727">
        <v>17.32</v>
      </c>
      <c r="F49" s="728">
        <v>44</v>
      </c>
      <c r="G49" s="728">
        <v>100</v>
      </c>
    </row>
    <row r="50" spans="1:7">
      <c r="A50" s="744">
        <v>49</v>
      </c>
      <c r="B50" s="729" t="s">
        <v>573</v>
      </c>
      <c r="C50" s="720">
        <v>7</v>
      </c>
      <c r="D50" s="721" t="s">
        <v>529</v>
      </c>
      <c r="E50" s="722">
        <v>17.32</v>
      </c>
      <c r="F50" s="723">
        <v>24</v>
      </c>
      <c r="G50" s="723">
        <v>100</v>
      </c>
    </row>
    <row r="51" spans="1:7">
      <c r="A51" s="745">
        <v>50</v>
      </c>
      <c r="B51" s="724" t="s">
        <v>102</v>
      </c>
      <c r="C51" s="725">
        <v>7</v>
      </c>
      <c r="D51" s="726" t="s">
        <v>529</v>
      </c>
      <c r="E51" s="727">
        <v>17.32</v>
      </c>
      <c r="F51" s="728">
        <v>23</v>
      </c>
      <c r="G51" s="728">
        <v>100</v>
      </c>
    </row>
    <row r="52" spans="1:7">
      <c r="A52" s="744">
        <v>51</v>
      </c>
      <c r="B52" s="729" t="s">
        <v>108</v>
      </c>
      <c r="C52" s="720">
        <v>7</v>
      </c>
      <c r="D52" s="721" t="s">
        <v>529</v>
      </c>
      <c r="E52" s="722">
        <v>17.32</v>
      </c>
      <c r="F52" s="723">
        <v>28</v>
      </c>
      <c r="G52" s="723">
        <v>100</v>
      </c>
    </row>
    <row r="53" spans="1:7">
      <c r="A53" s="745">
        <v>52</v>
      </c>
      <c r="B53" s="724" t="s">
        <v>115</v>
      </c>
      <c r="C53" s="725">
        <v>7</v>
      </c>
      <c r="D53" s="726" t="s">
        <v>529</v>
      </c>
      <c r="E53" s="727">
        <v>17.32</v>
      </c>
      <c r="F53" s="728">
        <v>17</v>
      </c>
      <c r="G53" s="728">
        <v>100</v>
      </c>
    </row>
    <row r="54" spans="1:7">
      <c r="A54" s="744">
        <v>53</v>
      </c>
      <c r="B54" s="729" t="s">
        <v>103</v>
      </c>
      <c r="C54" s="720">
        <v>7</v>
      </c>
      <c r="D54" s="721" t="s">
        <v>529</v>
      </c>
      <c r="E54" s="722">
        <v>17.32</v>
      </c>
      <c r="F54" s="723">
        <v>25</v>
      </c>
      <c r="G54" s="723">
        <v>100</v>
      </c>
    </row>
    <row r="55" spans="1:7">
      <c r="A55" s="745">
        <v>54</v>
      </c>
      <c r="B55" s="724" t="s">
        <v>95</v>
      </c>
      <c r="C55" s="725">
        <v>7</v>
      </c>
      <c r="D55" s="726" t="s">
        <v>529</v>
      </c>
      <c r="E55" s="727">
        <v>17.32</v>
      </c>
      <c r="F55" s="728">
        <v>15</v>
      </c>
      <c r="G55" s="728">
        <v>60</v>
      </c>
    </row>
    <row r="56" spans="1:7">
      <c r="A56" s="744">
        <v>55</v>
      </c>
      <c r="B56" s="729" t="s">
        <v>574</v>
      </c>
      <c r="C56" s="720">
        <v>7</v>
      </c>
      <c r="D56" s="721" t="s">
        <v>529</v>
      </c>
      <c r="E56" s="722">
        <v>17.32</v>
      </c>
      <c r="F56" s="723">
        <v>30</v>
      </c>
      <c r="G56" s="723">
        <v>50</v>
      </c>
    </row>
    <row r="57" spans="1:7">
      <c r="A57" s="745">
        <v>56</v>
      </c>
      <c r="B57" s="724" t="s">
        <v>96</v>
      </c>
      <c r="C57" s="725">
        <v>7</v>
      </c>
      <c r="D57" s="726" t="s">
        <v>529</v>
      </c>
      <c r="E57" s="727">
        <v>17.32</v>
      </c>
      <c r="F57" s="728">
        <v>18</v>
      </c>
      <c r="G57" s="728">
        <v>100</v>
      </c>
    </row>
    <row r="58" spans="1:7">
      <c r="A58" s="744">
        <v>57</v>
      </c>
      <c r="B58" s="729" t="s">
        <v>104</v>
      </c>
      <c r="C58" s="720">
        <v>7</v>
      </c>
      <c r="D58" s="721" t="s">
        <v>529</v>
      </c>
      <c r="E58" s="722">
        <v>17.32</v>
      </c>
      <c r="F58" s="723">
        <v>9</v>
      </c>
      <c r="G58" s="723">
        <v>100</v>
      </c>
    </row>
    <row r="59" spans="1:7">
      <c r="A59" s="745">
        <v>58</v>
      </c>
      <c r="B59" s="724" t="s">
        <v>116</v>
      </c>
      <c r="C59" s="725">
        <v>7</v>
      </c>
      <c r="D59" s="726" t="s">
        <v>529</v>
      </c>
      <c r="E59" s="727">
        <v>17.32</v>
      </c>
      <c r="F59" s="728">
        <v>28</v>
      </c>
      <c r="G59" s="728">
        <v>100</v>
      </c>
    </row>
    <row r="60" spans="1:7">
      <c r="A60" s="744">
        <v>59</v>
      </c>
      <c r="B60" s="729" t="s">
        <v>575</v>
      </c>
      <c r="C60" s="720">
        <v>7</v>
      </c>
      <c r="D60" s="721" t="s">
        <v>529</v>
      </c>
      <c r="E60" s="722">
        <v>17.32</v>
      </c>
      <c r="F60" s="723">
        <v>22</v>
      </c>
      <c r="G60" s="723">
        <v>33</v>
      </c>
    </row>
    <row r="61" spans="1:7">
      <c r="A61" s="745">
        <v>60</v>
      </c>
      <c r="B61" s="724" t="s">
        <v>576</v>
      </c>
      <c r="C61" s="725">
        <v>7</v>
      </c>
      <c r="D61" s="726" t="s">
        <v>529</v>
      </c>
      <c r="E61" s="727">
        <v>17.32</v>
      </c>
      <c r="F61" s="728">
        <v>17</v>
      </c>
      <c r="G61" s="728">
        <v>100</v>
      </c>
    </row>
    <row r="62" spans="1:7">
      <c r="A62" s="744">
        <v>61</v>
      </c>
      <c r="B62" s="729" t="s">
        <v>577</v>
      </c>
      <c r="C62" s="720">
        <v>7</v>
      </c>
      <c r="D62" s="721" t="s">
        <v>529</v>
      </c>
      <c r="E62" s="722">
        <v>17.32</v>
      </c>
      <c r="F62" s="723">
        <v>21</v>
      </c>
      <c r="G62" s="723">
        <v>100</v>
      </c>
    </row>
    <row r="63" spans="1:7">
      <c r="A63" s="745">
        <v>62</v>
      </c>
      <c r="B63" s="724" t="s">
        <v>578</v>
      </c>
      <c r="C63" s="725">
        <v>7</v>
      </c>
      <c r="D63" s="726" t="s">
        <v>529</v>
      </c>
      <c r="E63" s="727">
        <v>17.32</v>
      </c>
      <c r="F63" s="728">
        <v>22</v>
      </c>
      <c r="G63" s="728">
        <v>100</v>
      </c>
    </row>
    <row r="64" spans="1:7">
      <c r="A64" s="744">
        <v>63</v>
      </c>
      <c r="B64" s="729" t="s">
        <v>579</v>
      </c>
      <c r="C64" s="720">
        <v>7</v>
      </c>
      <c r="D64" s="721" t="s">
        <v>529</v>
      </c>
      <c r="E64" s="722">
        <v>17.32</v>
      </c>
      <c r="F64" s="723">
        <v>17</v>
      </c>
      <c r="G64" s="723">
        <v>100</v>
      </c>
    </row>
    <row r="65" spans="1:7">
      <c r="A65" s="745">
        <v>64</v>
      </c>
      <c r="B65" s="724" t="s">
        <v>580</v>
      </c>
      <c r="C65" s="725">
        <v>7</v>
      </c>
      <c r="D65" s="726" t="s">
        <v>529</v>
      </c>
      <c r="E65" s="727">
        <v>17.32</v>
      </c>
      <c r="F65" s="728">
        <v>7</v>
      </c>
      <c r="G65" s="728">
        <v>33</v>
      </c>
    </row>
    <row r="66" spans="1:7">
      <c r="A66" s="744">
        <v>65</v>
      </c>
      <c r="B66" s="729" t="s">
        <v>581</v>
      </c>
      <c r="C66" s="720">
        <v>7</v>
      </c>
      <c r="D66" s="721" t="s">
        <v>529</v>
      </c>
      <c r="E66" s="722">
        <v>17.32</v>
      </c>
      <c r="F66" s="723">
        <v>21</v>
      </c>
      <c r="G66" s="723">
        <v>100</v>
      </c>
    </row>
    <row r="67" spans="1:7">
      <c r="A67" s="745">
        <v>66</v>
      </c>
      <c r="B67" s="724" t="s">
        <v>110</v>
      </c>
      <c r="C67" s="725">
        <v>7</v>
      </c>
      <c r="D67" s="726" t="s">
        <v>529</v>
      </c>
      <c r="E67" s="727">
        <v>17.32</v>
      </c>
      <c r="F67" s="728">
        <v>18</v>
      </c>
      <c r="G67" s="728">
        <v>100</v>
      </c>
    </row>
    <row r="68" spans="1:7">
      <c r="A68" s="744">
        <v>67</v>
      </c>
      <c r="B68" s="729" t="s">
        <v>582</v>
      </c>
      <c r="C68" s="720">
        <v>7</v>
      </c>
      <c r="D68" s="721" t="s">
        <v>529</v>
      </c>
      <c r="E68" s="722">
        <v>17.32</v>
      </c>
      <c r="F68" s="723">
        <v>10</v>
      </c>
      <c r="G68" s="723">
        <v>100</v>
      </c>
    </row>
    <row r="69" spans="1:7">
      <c r="A69" s="745">
        <v>68</v>
      </c>
      <c r="B69" s="724" t="s">
        <v>111</v>
      </c>
      <c r="C69" s="725">
        <v>7</v>
      </c>
      <c r="D69" s="726" t="s">
        <v>529</v>
      </c>
      <c r="E69" s="727">
        <v>17.32</v>
      </c>
      <c r="F69" s="728">
        <v>11</v>
      </c>
      <c r="G69" s="728">
        <v>100</v>
      </c>
    </row>
    <row r="70" spans="1:7">
      <c r="A70" s="744">
        <v>69</v>
      </c>
      <c r="B70" s="729" t="s">
        <v>583</v>
      </c>
      <c r="C70" s="720">
        <v>7</v>
      </c>
      <c r="D70" s="721" t="s">
        <v>529</v>
      </c>
      <c r="E70" s="722">
        <v>17.32</v>
      </c>
      <c r="F70" s="723">
        <v>2</v>
      </c>
      <c r="G70" s="723">
        <v>70</v>
      </c>
    </row>
    <row r="71" spans="1:7">
      <c r="A71" s="745">
        <v>70</v>
      </c>
      <c r="B71" s="724" t="s">
        <v>584</v>
      </c>
      <c r="C71" s="725">
        <v>7</v>
      </c>
      <c r="D71" s="726" t="s">
        <v>529</v>
      </c>
      <c r="E71" s="727">
        <v>17.32</v>
      </c>
      <c r="F71" s="728">
        <v>12</v>
      </c>
      <c r="G71" s="728">
        <v>10</v>
      </c>
    </row>
    <row r="72" spans="1:7">
      <c r="A72" s="744">
        <v>71</v>
      </c>
      <c r="B72" s="729" t="s">
        <v>585</v>
      </c>
      <c r="C72" s="720">
        <v>7</v>
      </c>
      <c r="D72" s="721" t="s">
        <v>529</v>
      </c>
      <c r="E72" s="722">
        <v>17.32</v>
      </c>
      <c r="F72" s="723">
        <v>25</v>
      </c>
      <c r="G72" s="723">
        <v>45</v>
      </c>
    </row>
    <row r="73" spans="1:7">
      <c r="A73" s="745">
        <v>72</v>
      </c>
      <c r="B73" s="724" t="s">
        <v>586</v>
      </c>
      <c r="C73" s="725">
        <v>7</v>
      </c>
      <c r="D73" s="726" t="s">
        <v>529</v>
      </c>
      <c r="E73" s="727">
        <v>17.32</v>
      </c>
      <c r="F73" s="728">
        <v>17</v>
      </c>
      <c r="G73" s="728">
        <v>100</v>
      </c>
    </row>
    <row r="74" spans="1:7">
      <c r="A74" s="744">
        <v>73</v>
      </c>
      <c r="B74" s="729" t="s">
        <v>106</v>
      </c>
      <c r="C74" s="720">
        <v>7</v>
      </c>
      <c r="D74" s="721" t="s">
        <v>529</v>
      </c>
      <c r="E74" s="722">
        <v>17.32</v>
      </c>
      <c r="F74" s="723">
        <v>19</v>
      </c>
      <c r="G74" s="723">
        <v>100</v>
      </c>
    </row>
    <row r="75" spans="1:7">
      <c r="A75" s="745">
        <v>74</v>
      </c>
      <c r="B75" s="724" t="s">
        <v>587</v>
      </c>
      <c r="C75" s="725">
        <v>7</v>
      </c>
      <c r="D75" s="726" t="s">
        <v>529</v>
      </c>
      <c r="E75" s="727">
        <v>17.32</v>
      </c>
      <c r="F75" s="728">
        <v>9</v>
      </c>
      <c r="G75" s="728">
        <v>50</v>
      </c>
    </row>
    <row r="76" spans="1:7">
      <c r="A76" s="744">
        <v>75</v>
      </c>
      <c r="B76" s="729" t="s">
        <v>588</v>
      </c>
      <c r="C76" s="720">
        <v>7</v>
      </c>
      <c r="D76" s="721" t="s">
        <v>529</v>
      </c>
      <c r="E76" s="722">
        <v>17.32</v>
      </c>
      <c r="F76" s="723">
        <v>14</v>
      </c>
      <c r="G76" s="723">
        <v>100</v>
      </c>
    </row>
    <row r="77" spans="1:7">
      <c r="A77" s="745">
        <v>76</v>
      </c>
      <c r="B77" s="724" t="s">
        <v>98</v>
      </c>
      <c r="C77" s="725">
        <v>7</v>
      </c>
      <c r="D77" s="726" t="s">
        <v>529</v>
      </c>
      <c r="E77" s="727">
        <v>17.32</v>
      </c>
      <c r="F77" s="728">
        <v>23</v>
      </c>
      <c r="G77" s="728">
        <v>100</v>
      </c>
    </row>
    <row r="78" spans="1:7">
      <c r="A78" s="744">
        <v>77</v>
      </c>
      <c r="B78" s="729" t="s">
        <v>589</v>
      </c>
      <c r="C78" s="720">
        <v>7</v>
      </c>
      <c r="D78" s="721" t="s">
        <v>529</v>
      </c>
      <c r="E78" s="722">
        <v>17.32</v>
      </c>
      <c r="F78" s="723">
        <v>21</v>
      </c>
      <c r="G78" s="723">
        <v>100</v>
      </c>
    </row>
    <row r="79" spans="1:7">
      <c r="A79" s="745">
        <v>78</v>
      </c>
      <c r="B79" s="724" t="s">
        <v>590</v>
      </c>
      <c r="C79" s="725">
        <v>7</v>
      </c>
      <c r="D79" s="726" t="s">
        <v>529</v>
      </c>
      <c r="E79" s="727">
        <v>17.32</v>
      </c>
      <c r="F79" s="728">
        <v>5</v>
      </c>
      <c r="G79" s="728">
        <v>5</v>
      </c>
    </row>
    <row r="80" spans="1:7">
      <c r="A80" s="744">
        <v>79</v>
      </c>
      <c r="B80" s="729" t="s">
        <v>142</v>
      </c>
      <c r="C80" s="720">
        <v>7</v>
      </c>
      <c r="D80" s="721" t="s">
        <v>529</v>
      </c>
      <c r="E80" s="722">
        <v>17.32</v>
      </c>
      <c r="F80" s="723">
        <v>15</v>
      </c>
      <c r="G80" s="723">
        <v>60</v>
      </c>
    </row>
    <row r="81" spans="1:7">
      <c r="A81" s="745">
        <v>80</v>
      </c>
      <c r="B81" s="724" t="s">
        <v>591</v>
      </c>
      <c r="C81" s="725">
        <v>7</v>
      </c>
      <c r="D81" s="726" t="s">
        <v>529</v>
      </c>
      <c r="E81" s="727">
        <v>17.32</v>
      </c>
      <c r="F81" s="728">
        <v>3</v>
      </c>
      <c r="G81" s="728">
        <v>20</v>
      </c>
    </row>
    <row r="82" spans="1:7">
      <c r="A82" s="744">
        <v>81</v>
      </c>
      <c r="B82" s="729" t="s">
        <v>592</v>
      </c>
      <c r="C82" s="720">
        <v>3</v>
      </c>
      <c r="D82" s="721" t="s">
        <v>559</v>
      </c>
      <c r="E82" s="722">
        <v>7.82</v>
      </c>
      <c r="F82" s="723">
        <v>6</v>
      </c>
      <c r="G82" s="723">
        <v>100</v>
      </c>
    </row>
    <row r="83" spans="1:7">
      <c r="A83" s="745">
        <v>82</v>
      </c>
      <c r="B83" s="724" t="s">
        <v>593</v>
      </c>
      <c r="C83" s="725">
        <v>3</v>
      </c>
      <c r="D83" s="726" t="s">
        <v>559</v>
      </c>
      <c r="E83" s="727">
        <v>7.82</v>
      </c>
      <c r="F83" s="728">
        <v>13</v>
      </c>
      <c r="G83" s="728">
        <v>100</v>
      </c>
    </row>
    <row r="84" spans="1:7">
      <c r="A84" s="744">
        <v>83</v>
      </c>
      <c r="B84" s="729" t="s">
        <v>594</v>
      </c>
      <c r="C84" s="720">
        <v>3</v>
      </c>
      <c r="D84" s="721" t="s">
        <v>561</v>
      </c>
      <c r="E84" s="722">
        <v>7.82</v>
      </c>
      <c r="F84" s="723">
        <v>26</v>
      </c>
      <c r="G84" s="723">
        <v>94</v>
      </c>
    </row>
    <row r="85" spans="1:7">
      <c r="A85" s="745">
        <v>84</v>
      </c>
      <c r="B85" s="724" t="s">
        <v>595</v>
      </c>
      <c r="C85" s="725">
        <v>2</v>
      </c>
      <c r="D85" s="726" t="s">
        <v>562</v>
      </c>
      <c r="E85" s="727">
        <v>6.83</v>
      </c>
      <c r="F85" s="728">
        <v>8</v>
      </c>
      <c r="G85" s="728">
        <v>55</v>
      </c>
    </row>
    <row r="86" spans="1:7">
      <c r="A86" s="744">
        <v>85</v>
      </c>
      <c r="B86" s="729" t="s">
        <v>596</v>
      </c>
      <c r="C86" s="720">
        <v>1</v>
      </c>
      <c r="D86" s="721" t="s">
        <v>563</v>
      </c>
      <c r="E86" s="722">
        <v>6.3</v>
      </c>
      <c r="F86" s="723">
        <v>13</v>
      </c>
      <c r="G86" s="723">
        <v>100</v>
      </c>
    </row>
    <row r="87" spans="1:7">
      <c r="A87" s="745">
        <v>86</v>
      </c>
      <c r="B87" s="724" t="s">
        <v>597</v>
      </c>
      <c r="C87" s="725">
        <v>1</v>
      </c>
      <c r="D87" s="726" t="s">
        <v>563</v>
      </c>
      <c r="E87" s="727">
        <v>6.3</v>
      </c>
      <c r="F87" s="728">
        <v>13</v>
      </c>
      <c r="G87" s="728">
        <v>100</v>
      </c>
    </row>
    <row r="88" spans="1:7">
      <c r="A88" s="744">
        <v>87</v>
      </c>
      <c r="B88" s="729" t="s">
        <v>598</v>
      </c>
      <c r="C88" s="720">
        <v>1</v>
      </c>
      <c r="D88" s="721" t="s">
        <v>563</v>
      </c>
      <c r="E88" s="722">
        <v>6.3</v>
      </c>
      <c r="F88" s="723">
        <v>13</v>
      </c>
      <c r="G88" s="723">
        <v>100</v>
      </c>
    </row>
    <row r="89" spans="1:7">
      <c r="A89" s="745">
        <v>88</v>
      </c>
      <c r="B89" s="724" t="s">
        <v>599</v>
      </c>
      <c r="C89" s="725">
        <v>1</v>
      </c>
      <c r="D89" s="726" t="s">
        <v>563</v>
      </c>
      <c r="E89" s="727">
        <v>6.3</v>
      </c>
      <c r="F89" s="728">
        <v>27</v>
      </c>
      <c r="G89" s="728">
        <v>100</v>
      </c>
    </row>
    <row r="90" spans="1:7">
      <c r="A90" s="744">
        <v>89</v>
      </c>
      <c r="B90" s="729" t="s">
        <v>600</v>
      </c>
      <c r="C90" s="720">
        <v>1</v>
      </c>
      <c r="D90" s="721" t="s">
        <v>563</v>
      </c>
      <c r="E90" s="722">
        <v>6.3</v>
      </c>
      <c r="F90" s="723">
        <v>4</v>
      </c>
      <c r="G90" s="723">
        <v>100</v>
      </c>
    </row>
    <row r="91" spans="1:7">
      <c r="A91" s="745">
        <v>90</v>
      </c>
      <c r="B91" s="724" t="s">
        <v>601</v>
      </c>
      <c r="C91" s="725">
        <v>1</v>
      </c>
      <c r="D91" s="726" t="s">
        <v>563</v>
      </c>
      <c r="E91" s="727">
        <v>6.3</v>
      </c>
      <c r="F91" s="728">
        <v>12</v>
      </c>
      <c r="G91" s="728">
        <v>100</v>
      </c>
    </row>
    <row r="92" spans="1:7">
      <c r="A92" s="744">
        <v>91</v>
      </c>
      <c r="B92" s="729" t="s">
        <v>602</v>
      </c>
      <c r="C92" s="720">
        <v>1</v>
      </c>
      <c r="D92" s="721" t="s">
        <v>563</v>
      </c>
      <c r="E92" s="722">
        <v>6.3</v>
      </c>
      <c r="F92" s="723">
        <v>16</v>
      </c>
      <c r="G92" s="723">
        <v>100</v>
      </c>
    </row>
    <row r="93" spans="1:7">
      <c r="A93" s="745">
        <v>92</v>
      </c>
      <c r="B93" s="724" t="s">
        <v>603</v>
      </c>
      <c r="C93" s="725">
        <v>1</v>
      </c>
      <c r="D93" s="726" t="s">
        <v>563</v>
      </c>
      <c r="E93" s="727">
        <v>6.3</v>
      </c>
      <c r="F93" s="728">
        <v>25</v>
      </c>
      <c r="G93" s="728">
        <v>100</v>
      </c>
    </row>
    <row r="94" spans="1:7">
      <c r="A94" s="744">
        <v>93</v>
      </c>
      <c r="B94" s="729" t="s">
        <v>604</v>
      </c>
      <c r="C94" s="720">
        <v>1</v>
      </c>
      <c r="D94" s="721" t="s">
        <v>563</v>
      </c>
      <c r="E94" s="722">
        <v>6.3</v>
      </c>
      <c r="F94" s="723">
        <v>15</v>
      </c>
      <c r="G94" s="723">
        <v>100</v>
      </c>
    </row>
    <row r="95" spans="1:7">
      <c r="A95" s="745">
        <v>94</v>
      </c>
      <c r="B95" s="724" t="s">
        <v>605</v>
      </c>
      <c r="C95" s="725">
        <v>1</v>
      </c>
      <c r="D95" s="726" t="s">
        <v>563</v>
      </c>
      <c r="E95" s="727">
        <v>6.3</v>
      </c>
      <c r="F95" s="728">
        <v>14</v>
      </c>
      <c r="G95" s="728">
        <v>100</v>
      </c>
    </row>
    <row r="96" spans="1:7">
      <c r="A96" s="744">
        <v>95</v>
      </c>
      <c r="B96" s="729" t="s">
        <v>606</v>
      </c>
      <c r="C96" s="720">
        <v>1</v>
      </c>
      <c r="D96" s="721" t="s">
        <v>563</v>
      </c>
      <c r="E96" s="722">
        <v>6.3</v>
      </c>
      <c r="F96" s="723">
        <v>7</v>
      </c>
      <c r="G96" s="723">
        <v>100</v>
      </c>
    </row>
    <row r="97" spans="1:7">
      <c r="A97" s="745">
        <v>96</v>
      </c>
      <c r="B97" s="724" t="s">
        <v>607</v>
      </c>
      <c r="C97" s="725">
        <v>1</v>
      </c>
      <c r="D97" s="726" t="s">
        <v>563</v>
      </c>
      <c r="E97" s="727">
        <v>6.3</v>
      </c>
      <c r="F97" s="728">
        <v>7</v>
      </c>
      <c r="G97" s="728">
        <v>100</v>
      </c>
    </row>
    <row r="98" spans="1:7">
      <c r="A98" s="744">
        <v>97</v>
      </c>
      <c r="B98" s="730" t="s">
        <v>608</v>
      </c>
      <c r="C98" s="720">
        <v>1</v>
      </c>
      <c r="D98" s="721" t="s">
        <v>563</v>
      </c>
      <c r="E98" s="722">
        <v>6.3</v>
      </c>
      <c r="F98" s="731">
        <v>2</v>
      </c>
      <c r="G98" s="731">
        <v>50</v>
      </c>
    </row>
    <row r="99" spans="1:7">
      <c r="A99" s="745">
        <v>98</v>
      </c>
      <c r="B99" s="732" t="s">
        <v>609</v>
      </c>
      <c r="C99" s="725">
        <v>1</v>
      </c>
      <c r="D99" s="726" t="s">
        <v>563</v>
      </c>
      <c r="E99" s="727">
        <v>6.3</v>
      </c>
      <c r="F99" s="733">
        <v>1</v>
      </c>
      <c r="G99" s="733">
        <v>100</v>
      </c>
    </row>
    <row r="100" spans="1:7">
      <c r="A100" s="744">
        <v>99</v>
      </c>
      <c r="B100" s="730" t="s">
        <v>610</v>
      </c>
      <c r="C100" s="720">
        <v>7</v>
      </c>
      <c r="D100" s="721" t="s">
        <v>529</v>
      </c>
      <c r="E100" s="722">
        <v>17.32</v>
      </c>
      <c r="F100" s="731">
        <v>15</v>
      </c>
      <c r="G100" s="731">
        <v>100</v>
      </c>
    </row>
    <row r="101" spans="1:7">
      <c r="A101" s="745">
        <v>100</v>
      </c>
      <c r="B101" s="732" t="s">
        <v>321</v>
      </c>
      <c r="C101" s="725">
        <v>7</v>
      </c>
      <c r="D101" s="726" t="s">
        <v>529</v>
      </c>
      <c r="E101" s="734">
        <v>17.32</v>
      </c>
      <c r="F101" s="734">
        <v>19</v>
      </c>
      <c r="G101" s="734">
        <v>10</v>
      </c>
    </row>
    <row r="102" spans="1:7">
      <c r="A102" s="744">
        <v>101</v>
      </c>
      <c r="B102" s="735" t="s">
        <v>340</v>
      </c>
      <c r="C102" s="736">
        <v>7</v>
      </c>
      <c r="D102" s="737" t="s">
        <v>529</v>
      </c>
      <c r="E102" s="738">
        <v>17.32</v>
      </c>
      <c r="F102" s="738">
        <v>1</v>
      </c>
      <c r="G102" s="738">
        <v>10</v>
      </c>
    </row>
    <row r="103" spans="1:7">
      <c r="A103" s="745">
        <v>102</v>
      </c>
      <c r="B103" s="739"/>
      <c r="C103" s="740"/>
      <c r="D103" s="741"/>
      <c r="E103" s="734"/>
      <c r="F103" s="734"/>
      <c r="G103" s="734"/>
    </row>
    <row r="104" spans="1:7">
      <c r="A104" s="744">
        <v>103</v>
      </c>
      <c r="B104" s="735"/>
      <c r="C104" s="736"/>
      <c r="D104" s="742"/>
      <c r="E104" s="738"/>
      <c r="F104" s="738"/>
      <c r="G104" s="738"/>
    </row>
    <row r="105" spans="1:7">
      <c r="A105" s="745">
        <v>104</v>
      </c>
      <c r="B105" s="739"/>
      <c r="C105" s="740"/>
      <c r="D105" s="741"/>
      <c r="E105" s="734"/>
      <c r="F105" s="734"/>
      <c r="G105" s="734"/>
    </row>
    <row r="106" spans="1:7">
      <c r="A106" s="744">
        <v>105</v>
      </c>
      <c r="B106" s="735"/>
      <c r="C106" s="736"/>
      <c r="D106" s="742"/>
      <c r="E106" s="738"/>
      <c r="F106" s="738"/>
      <c r="G106" s="738"/>
    </row>
    <row r="107" spans="1:7">
      <c r="A107" s="745">
        <v>106</v>
      </c>
      <c r="B107" s="739"/>
      <c r="C107" s="740"/>
      <c r="D107" s="741"/>
      <c r="E107" s="734"/>
      <c r="F107" s="734"/>
      <c r="G107" s="734"/>
    </row>
    <row r="108" spans="1:7">
      <c r="A108" s="744">
        <v>107</v>
      </c>
      <c r="B108" s="735"/>
      <c r="C108" s="736"/>
      <c r="D108" s="742"/>
      <c r="E108" s="738"/>
      <c r="F108" s="738"/>
      <c r="G108" s="738"/>
    </row>
    <row r="109" spans="1:7">
      <c r="A109" s="745">
        <v>108</v>
      </c>
      <c r="B109" s="739"/>
      <c r="C109" s="740"/>
      <c r="D109" s="741"/>
      <c r="E109" s="734"/>
      <c r="F109" s="734"/>
      <c r="G109" s="734"/>
    </row>
    <row r="110" spans="1:7">
      <c r="A110" s="744">
        <v>109</v>
      </c>
      <c r="B110" s="735"/>
      <c r="C110" s="736"/>
      <c r="D110" s="742"/>
      <c r="E110" s="738"/>
      <c r="F110" s="738"/>
      <c r="G110" s="738"/>
    </row>
    <row r="111" spans="1:7">
      <c r="A111" s="745">
        <v>110</v>
      </c>
      <c r="B111" s="739"/>
      <c r="C111" s="740"/>
      <c r="D111" s="741"/>
      <c r="E111" s="734"/>
      <c r="F111" s="734"/>
      <c r="G111" s="734"/>
    </row>
  </sheetData>
  <conditionalFormatting sqref="B40:B111">
    <cfRule type="duplicateValues" dxfId="389" priority="19"/>
    <cfRule type="duplicateValues" dxfId="388" priority="20"/>
  </conditionalFormatting>
  <conditionalFormatting sqref="B3:B19 B21:B39">
    <cfRule type="expression" dxfId="387" priority="21" stopIfTrue="1">
      <formula>AND(COUNTIF($B$11:$B$156, B3)&gt;1,NOT(ISBLANK(B3)))</formula>
    </cfRule>
    <cfRule type="expression" dxfId="386" priority="22" stopIfTrue="1">
      <formula>AND(COUNTIF($B$11:$B$156, B3)&gt;1,NOT(ISBLANK(B3)))</formula>
    </cfRule>
  </conditionalFormatting>
  <conditionalFormatting sqref="C2:C111">
    <cfRule type="expression" dxfId="385" priority="23" stopIfTrue="1">
      <formula>AND(COUNTIF($C$10:$C$10, C2)&gt;1,NOT(ISBLANK(C2)))</formula>
    </cfRule>
    <cfRule type="expression" dxfId="384" priority="24" stopIfTrue="1">
      <formula>AND(COUNTIF($C$10:$C$10, C2)&gt;1,NOT(ISBLANK(C2)))</formula>
    </cfRule>
  </conditionalFormatting>
  <conditionalFormatting sqref="B39">
    <cfRule type="duplicateValues" dxfId="383" priority="17"/>
    <cfRule type="duplicateValues" dxfId="382" priority="18"/>
  </conditionalFormatting>
  <conditionalFormatting sqref="B20">
    <cfRule type="expression" dxfId="381" priority="15" stopIfTrue="1">
      <formula>AND(COUNTIF($B$11:$B$156, B20)&gt;1,NOT(ISBLANK(B20)))</formula>
    </cfRule>
    <cfRule type="expression" dxfId="380" priority="16" stopIfTrue="1">
      <formula>AND(COUNTIF($B$11:$B$156, B20)&gt;1,NOT(ISBLANK(B20)))</formula>
    </cfRule>
  </conditionalFormatting>
  <conditionalFormatting sqref="B20">
    <cfRule type="duplicateValues" dxfId="379" priority="13"/>
    <cfRule type="duplicateValues" dxfId="378" priority="14"/>
  </conditionalFormatting>
  <conditionalFormatting sqref="B3:B6">
    <cfRule type="expression" dxfId="377" priority="11" stopIfTrue="1">
      <formula>AND(COUNTIF($B$11:$B$156, B3)&gt;1,NOT(ISBLANK(B3)))</formula>
    </cfRule>
    <cfRule type="expression" dxfId="376" priority="12" stopIfTrue="1">
      <formula>AND(COUNTIF($B$11:$B$156, B3)&gt;1,NOT(ISBLANK(B3)))</formula>
    </cfRule>
  </conditionalFormatting>
  <conditionalFormatting sqref="B40:B101">
    <cfRule type="duplicateValues" dxfId="375" priority="9"/>
    <cfRule type="duplicateValues" dxfId="374" priority="10"/>
  </conditionalFormatting>
  <conditionalFormatting sqref="B36:B39 B3:B34">
    <cfRule type="expression" dxfId="373" priority="7" stopIfTrue="1">
      <formula>AND(COUNTIF($B$11:$B$156, B3)&gt;1,NOT(ISBLANK(B3)))</formula>
    </cfRule>
    <cfRule type="expression" dxfId="372" priority="8" stopIfTrue="1">
      <formula>AND(COUNTIF($B$11:$B$156, B3)&gt;1,NOT(ISBLANK(B3)))</formula>
    </cfRule>
  </conditionalFormatting>
  <conditionalFormatting sqref="C2:C101">
    <cfRule type="expression" dxfId="371" priority="5" stopIfTrue="1">
      <formula>AND(COUNTIF($C$10:$C$10, C2)&gt;1,NOT(ISBLANK(C2)))</formula>
    </cfRule>
    <cfRule type="expression" dxfId="370" priority="6" stopIfTrue="1">
      <formula>AND(COUNTIF($C$10:$C$10, C2)&gt;1,NOT(ISBLANK(C2)))</formula>
    </cfRule>
  </conditionalFormatting>
  <conditionalFormatting sqref="B39">
    <cfRule type="duplicateValues" dxfId="369" priority="3"/>
    <cfRule type="duplicateValues" dxfId="368" priority="4"/>
  </conditionalFormatting>
  <conditionalFormatting sqref="B20">
    <cfRule type="duplicateValues" dxfId="367" priority="1"/>
    <cfRule type="duplicateValues" dxfId="366" priority="2"/>
  </conditionalFormatting>
  <dataValidations count="3">
    <dataValidation type="list" allowBlank="1" showInputMessage="1" showErrorMessage="1" sqref="E2:E111" xr:uid="{00000000-0002-0000-0000-000000000000}">
      <formula1>$W$9:$W$22</formula1>
    </dataValidation>
    <dataValidation type="list" allowBlank="1" showInputMessage="1" showErrorMessage="1" sqref="C2:C111" xr:uid="{00000000-0002-0000-0000-000001000000}">
      <formula1>$X$10:$X$18</formula1>
    </dataValidation>
    <dataValidation type="list" allowBlank="1" showInputMessage="1" showErrorMessage="1" sqref="D2:D111" xr:uid="{00000000-0002-0000-0000-000002000000}">
      <formula1>$AD$10:$AD$71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84"/>
  <sheetViews>
    <sheetView topLeftCell="C1" zoomScale="55" zoomScaleNormal="55" workbookViewId="0">
      <selection activeCell="D7" sqref="D7:D12"/>
    </sheetView>
  </sheetViews>
  <sheetFormatPr defaultColWidth="10.6640625" defaultRowHeight="31.2"/>
  <cols>
    <col min="1" max="1" width="2.77734375" style="80" hidden="1" customWidth="1"/>
    <col min="2" max="3" width="1.6640625" style="152" customWidth="1"/>
    <col min="4" max="4" width="72" style="159" bestFit="1" customWidth="1"/>
    <col min="5" max="5" width="0.88671875" style="152" customWidth="1"/>
    <col min="6" max="6" width="3.77734375" style="75" customWidth="1"/>
    <col min="7" max="7" width="0.88671875" style="152" customWidth="1"/>
    <col min="8" max="8" width="38" style="81" customWidth="1"/>
    <col min="9" max="9" width="6.33203125" style="136" customWidth="1"/>
    <col min="10" max="10" width="21.6640625" style="136" customWidth="1"/>
    <col min="11" max="11" width="5.44140625" style="80" customWidth="1"/>
    <col min="12" max="12" width="9" style="61" customWidth="1"/>
    <col min="13" max="13" width="0.88671875" style="137" customWidth="1"/>
    <col min="14" max="22" width="5.21875" style="80" customWidth="1"/>
    <col min="23" max="23" width="0.88671875" style="137" customWidth="1"/>
    <col min="24" max="32" width="5.21875" style="80" customWidth="1"/>
    <col min="33" max="33" width="0.88671875" style="137" customWidth="1"/>
    <col min="34" max="42" width="5.21875" style="80" customWidth="1"/>
    <col min="43" max="43" width="0.88671875" style="137" customWidth="1"/>
    <col min="44" max="52" width="5.21875" style="80" customWidth="1"/>
    <col min="53" max="53" width="0.88671875" style="137" customWidth="1"/>
    <col min="54" max="62" width="5.21875" style="80" customWidth="1"/>
    <col min="63" max="270" width="10.6640625" style="80"/>
    <col min="271" max="271" width="0" style="80" hidden="1" customWidth="1"/>
    <col min="272" max="272" width="32.6640625" style="80" bestFit="1" customWidth="1"/>
    <col min="273" max="273" width="3.109375" style="80" bestFit="1" customWidth="1"/>
    <col min="274" max="274" width="25.33203125" style="80" bestFit="1" customWidth="1"/>
    <col min="275" max="275" width="5.6640625" style="80" customWidth="1"/>
    <col min="276" max="276" width="7.21875" style="80" bestFit="1" customWidth="1"/>
    <col min="277" max="277" width="4.88671875" style="80" customWidth="1"/>
    <col min="278" max="278" width="8" style="80" customWidth="1"/>
    <col min="279" max="287" width="4.6640625" style="80" customWidth="1"/>
    <col min="288" max="288" width="7.6640625" style="80" customWidth="1"/>
    <col min="289" max="526" width="10.6640625" style="80"/>
    <col min="527" max="527" width="0" style="80" hidden="1" customWidth="1"/>
    <col min="528" max="528" width="32.6640625" style="80" bestFit="1" customWidth="1"/>
    <col min="529" max="529" width="3.109375" style="80" bestFit="1" customWidth="1"/>
    <col min="530" max="530" width="25.33203125" style="80" bestFit="1" customWidth="1"/>
    <col min="531" max="531" width="5.6640625" style="80" customWidth="1"/>
    <col min="532" max="532" width="7.21875" style="80" bestFit="1" customWidth="1"/>
    <col min="533" max="533" width="4.88671875" style="80" customWidth="1"/>
    <col min="534" max="534" width="8" style="80" customWidth="1"/>
    <col min="535" max="543" width="4.6640625" style="80" customWidth="1"/>
    <col min="544" max="544" width="7.6640625" style="80" customWidth="1"/>
    <col min="545" max="782" width="10.6640625" style="80"/>
    <col min="783" max="783" width="0" style="80" hidden="1" customWidth="1"/>
    <col min="784" max="784" width="32.6640625" style="80" bestFit="1" customWidth="1"/>
    <col min="785" max="785" width="3.109375" style="80" bestFit="1" customWidth="1"/>
    <col min="786" max="786" width="25.33203125" style="80" bestFit="1" customWidth="1"/>
    <col min="787" max="787" width="5.6640625" style="80" customWidth="1"/>
    <col min="788" max="788" width="7.21875" style="80" bestFit="1" customWidth="1"/>
    <col min="789" max="789" width="4.88671875" style="80" customWidth="1"/>
    <col min="790" max="790" width="8" style="80" customWidth="1"/>
    <col min="791" max="799" width="4.6640625" style="80" customWidth="1"/>
    <col min="800" max="800" width="7.6640625" style="80" customWidth="1"/>
    <col min="801" max="1038" width="10.6640625" style="80"/>
    <col min="1039" max="1039" width="0" style="80" hidden="1" customWidth="1"/>
    <col min="1040" max="1040" width="32.6640625" style="80" bestFit="1" customWidth="1"/>
    <col min="1041" max="1041" width="3.109375" style="80" bestFit="1" customWidth="1"/>
    <col min="1042" max="1042" width="25.33203125" style="80" bestFit="1" customWidth="1"/>
    <col min="1043" max="1043" width="5.6640625" style="80" customWidth="1"/>
    <col min="1044" max="1044" width="7.21875" style="80" bestFit="1" customWidth="1"/>
    <col min="1045" max="1045" width="4.88671875" style="80" customWidth="1"/>
    <col min="1046" max="1046" width="8" style="80" customWidth="1"/>
    <col min="1047" max="1055" width="4.6640625" style="80" customWidth="1"/>
    <col min="1056" max="1056" width="7.6640625" style="80" customWidth="1"/>
    <col min="1057" max="1294" width="10.6640625" style="80"/>
    <col min="1295" max="1295" width="0" style="80" hidden="1" customWidth="1"/>
    <col min="1296" max="1296" width="32.6640625" style="80" bestFit="1" customWidth="1"/>
    <col min="1297" max="1297" width="3.109375" style="80" bestFit="1" customWidth="1"/>
    <col min="1298" max="1298" width="25.33203125" style="80" bestFit="1" customWidth="1"/>
    <col min="1299" max="1299" width="5.6640625" style="80" customWidth="1"/>
    <col min="1300" max="1300" width="7.21875" style="80" bestFit="1" customWidth="1"/>
    <col min="1301" max="1301" width="4.88671875" style="80" customWidth="1"/>
    <col min="1302" max="1302" width="8" style="80" customWidth="1"/>
    <col min="1303" max="1311" width="4.6640625" style="80" customWidth="1"/>
    <col min="1312" max="1312" width="7.6640625" style="80" customWidth="1"/>
    <col min="1313" max="1550" width="10.6640625" style="80"/>
    <col min="1551" max="1551" width="0" style="80" hidden="1" customWidth="1"/>
    <col min="1552" max="1552" width="32.6640625" style="80" bestFit="1" customWidth="1"/>
    <col min="1553" max="1553" width="3.109375" style="80" bestFit="1" customWidth="1"/>
    <col min="1554" max="1554" width="25.33203125" style="80" bestFit="1" customWidth="1"/>
    <col min="1555" max="1555" width="5.6640625" style="80" customWidth="1"/>
    <col min="1556" max="1556" width="7.21875" style="80" bestFit="1" customWidth="1"/>
    <col min="1557" max="1557" width="4.88671875" style="80" customWidth="1"/>
    <col min="1558" max="1558" width="8" style="80" customWidth="1"/>
    <col min="1559" max="1567" width="4.6640625" style="80" customWidth="1"/>
    <col min="1568" max="1568" width="7.6640625" style="80" customWidth="1"/>
    <col min="1569" max="1806" width="10.6640625" style="80"/>
    <col min="1807" max="1807" width="0" style="80" hidden="1" customWidth="1"/>
    <col min="1808" max="1808" width="32.6640625" style="80" bestFit="1" customWidth="1"/>
    <col min="1809" max="1809" width="3.109375" style="80" bestFit="1" customWidth="1"/>
    <col min="1810" max="1810" width="25.33203125" style="80" bestFit="1" customWidth="1"/>
    <col min="1811" max="1811" width="5.6640625" style="80" customWidth="1"/>
    <col min="1812" max="1812" width="7.21875" style="80" bestFit="1" customWidth="1"/>
    <col min="1813" max="1813" width="4.88671875" style="80" customWidth="1"/>
    <col min="1814" max="1814" width="8" style="80" customWidth="1"/>
    <col min="1815" max="1823" width="4.6640625" style="80" customWidth="1"/>
    <col min="1824" max="1824" width="7.6640625" style="80" customWidth="1"/>
    <col min="1825" max="2062" width="10.6640625" style="80"/>
    <col min="2063" max="2063" width="0" style="80" hidden="1" customWidth="1"/>
    <col min="2064" max="2064" width="32.6640625" style="80" bestFit="1" customWidth="1"/>
    <col min="2065" max="2065" width="3.109375" style="80" bestFit="1" customWidth="1"/>
    <col min="2066" max="2066" width="25.33203125" style="80" bestFit="1" customWidth="1"/>
    <col min="2067" max="2067" width="5.6640625" style="80" customWidth="1"/>
    <col min="2068" max="2068" width="7.21875" style="80" bestFit="1" customWidth="1"/>
    <col min="2069" max="2069" width="4.88671875" style="80" customWidth="1"/>
    <col min="2070" max="2070" width="8" style="80" customWidth="1"/>
    <col min="2071" max="2079" width="4.6640625" style="80" customWidth="1"/>
    <col min="2080" max="2080" width="7.6640625" style="80" customWidth="1"/>
    <col min="2081" max="2318" width="10.6640625" style="80"/>
    <col min="2319" max="2319" width="0" style="80" hidden="1" customWidth="1"/>
    <col min="2320" max="2320" width="32.6640625" style="80" bestFit="1" customWidth="1"/>
    <col min="2321" max="2321" width="3.109375" style="80" bestFit="1" customWidth="1"/>
    <col min="2322" max="2322" width="25.33203125" style="80" bestFit="1" customWidth="1"/>
    <col min="2323" max="2323" width="5.6640625" style="80" customWidth="1"/>
    <col min="2324" max="2324" width="7.21875" style="80" bestFit="1" customWidth="1"/>
    <col min="2325" max="2325" width="4.88671875" style="80" customWidth="1"/>
    <col min="2326" max="2326" width="8" style="80" customWidth="1"/>
    <col min="2327" max="2335" width="4.6640625" style="80" customWidth="1"/>
    <col min="2336" max="2336" width="7.6640625" style="80" customWidth="1"/>
    <col min="2337" max="2574" width="10.6640625" style="80"/>
    <col min="2575" max="2575" width="0" style="80" hidden="1" customWidth="1"/>
    <col min="2576" max="2576" width="32.6640625" style="80" bestFit="1" customWidth="1"/>
    <col min="2577" max="2577" width="3.109375" style="80" bestFit="1" customWidth="1"/>
    <col min="2578" max="2578" width="25.33203125" style="80" bestFit="1" customWidth="1"/>
    <col min="2579" max="2579" width="5.6640625" style="80" customWidth="1"/>
    <col min="2580" max="2580" width="7.21875" style="80" bestFit="1" customWidth="1"/>
    <col min="2581" max="2581" width="4.88671875" style="80" customWidth="1"/>
    <col min="2582" max="2582" width="8" style="80" customWidth="1"/>
    <col min="2583" max="2591" width="4.6640625" style="80" customWidth="1"/>
    <col min="2592" max="2592" width="7.6640625" style="80" customWidth="1"/>
    <col min="2593" max="2830" width="10.6640625" style="80"/>
    <col min="2831" max="2831" width="0" style="80" hidden="1" customWidth="1"/>
    <col min="2832" max="2832" width="32.6640625" style="80" bestFit="1" customWidth="1"/>
    <col min="2833" max="2833" width="3.109375" style="80" bestFit="1" customWidth="1"/>
    <col min="2834" max="2834" width="25.33203125" style="80" bestFit="1" customWidth="1"/>
    <col min="2835" max="2835" width="5.6640625" style="80" customWidth="1"/>
    <col min="2836" max="2836" width="7.21875" style="80" bestFit="1" customWidth="1"/>
    <col min="2837" max="2837" width="4.88671875" style="80" customWidth="1"/>
    <col min="2838" max="2838" width="8" style="80" customWidth="1"/>
    <col min="2839" max="2847" width="4.6640625" style="80" customWidth="1"/>
    <col min="2848" max="2848" width="7.6640625" style="80" customWidth="1"/>
    <col min="2849" max="3086" width="10.6640625" style="80"/>
    <col min="3087" max="3087" width="0" style="80" hidden="1" customWidth="1"/>
    <col min="3088" max="3088" width="32.6640625" style="80" bestFit="1" customWidth="1"/>
    <col min="3089" max="3089" width="3.109375" style="80" bestFit="1" customWidth="1"/>
    <col min="3090" max="3090" width="25.33203125" style="80" bestFit="1" customWidth="1"/>
    <col min="3091" max="3091" width="5.6640625" style="80" customWidth="1"/>
    <col min="3092" max="3092" width="7.21875" style="80" bestFit="1" customWidth="1"/>
    <col min="3093" max="3093" width="4.88671875" style="80" customWidth="1"/>
    <col min="3094" max="3094" width="8" style="80" customWidth="1"/>
    <col min="3095" max="3103" width="4.6640625" style="80" customWidth="1"/>
    <col min="3104" max="3104" width="7.6640625" style="80" customWidth="1"/>
    <col min="3105" max="3342" width="10.6640625" style="80"/>
    <col min="3343" max="3343" width="0" style="80" hidden="1" customWidth="1"/>
    <col min="3344" max="3344" width="32.6640625" style="80" bestFit="1" customWidth="1"/>
    <col min="3345" max="3345" width="3.109375" style="80" bestFit="1" customWidth="1"/>
    <col min="3346" max="3346" width="25.33203125" style="80" bestFit="1" customWidth="1"/>
    <col min="3347" max="3347" width="5.6640625" style="80" customWidth="1"/>
    <col min="3348" max="3348" width="7.21875" style="80" bestFit="1" customWidth="1"/>
    <col min="3349" max="3349" width="4.88671875" style="80" customWidth="1"/>
    <col min="3350" max="3350" width="8" style="80" customWidth="1"/>
    <col min="3351" max="3359" width="4.6640625" style="80" customWidth="1"/>
    <col min="3360" max="3360" width="7.6640625" style="80" customWidth="1"/>
    <col min="3361" max="3598" width="10.6640625" style="80"/>
    <col min="3599" max="3599" width="0" style="80" hidden="1" customWidth="1"/>
    <col min="3600" max="3600" width="32.6640625" style="80" bestFit="1" customWidth="1"/>
    <col min="3601" max="3601" width="3.109375" style="80" bestFit="1" customWidth="1"/>
    <col min="3602" max="3602" width="25.33203125" style="80" bestFit="1" customWidth="1"/>
    <col min="3603" max="3603" width="5.6640625" style="80" customWidth="1"/>
    <col min="3604" max="3604" width="7.21875" style="80" bestFit="1" customWidth="1"/>
    <col min="3605" max="3605" width="4.88671875" style="80" customWidth="1"/>
    <col min="3606" max="3606" width="8" style="80" customWidth="1"/>
    <col min="3607" max="3615" width="4.6640625" style="80" customWidth="1"/>
    <col min="3616" max="3616" width="7.6640625" style="80" customWidth="1"/>
    <col min="3617" max="3854" width="10.6640625" style="80"/>
    <col min="3855" max="3855" width="0" style="80" hidden="1" customWidth="1"/>
    <col min="3856" max="3856" width="32.6640625" style="80" bestFit="1" customWidth="1"/>
    <col min="3857" max="3857" width="3.109375" style="80" bestFit="1" customWidth="1"/>
    <col min="3858" max="3858" width="25.33203125" style="80" bestFit="1" customWidth="1"/>
    <col min="3859" max="3859" width="5.6640625" style="80" customWidth="1"/>
    <col min="3860" max="3860" width="7.21875" style="80" bestFit="1" customWidth="1"/>
    <col min="3861" max="3861" width="4.88671875" style="80" customWidth="1"/>
    <col min="3862" max="3862" width="8" style="80" customWidth="1"/>
    <col min="3863" max="3871" width="4.6640625" style="80" customWidth="1"/>
    <col min="3872" max="3872" width="7.6640625" style="80" customWidth="1"/>
    <col min="3873" max="4110" width="10.6640625" style="80"/>
    <col min="4111" max="4111" width="0" style="80" hidden="1" customWidth="1"/>
    <col min="4112" max="4112" width="32.6640625" style="80" bestFit="1" customWidth="1"/>
    <col min="4113" max="4113" width="3.109375" style="80" bestFit="1" customWidth="1"/>
    <col min="4114" max="4114" width="25.33203125" style="80" bestFit="1" customWidth="1"/>
    <col min="4115" max="4115" width="5.6640625" style="80" customWidth="1"/>
    <col min="4116" max="4116" width="7.21875" style="80" bestFit="1" customWidth="1"/>
    <col min="4117" max="4117" width="4.88671875" style="80" customWidth="1"/>
    <col min="4118" max="4118" width="8" style="80" customWidth="1"/>
    <col min="4119" max="4127" width="4.6640625" style="80" customWidth="1"/>
    <col min="4128" max="4128" width="7.6640625" style="80" customWidth="1"/>
    <col min="4129" max="4366" width="10.6640625" style="80"/>
    <col min="4367" max="4367" width="0" style="80" hidden="1" customWidth="1"/>
    <col min="4368" max="4368" width="32.6640625" style="80" bestFit="1" customWidth="1"/>
    <col min="4369" max="4369" width="3.109375" style="80" bestFit="1" customWidth="1"/>
    <col min="4370" max="4370" width="25.33203125" style="80" bestFit="1" customWidth="1"/>
    <col min="4371" max="4371" width="5.6640625" style="80" customWidth="1"/>
    <col min="4372" max="4372" width="7.21875" style="80" bestFit="1" customWidth="1"/>
    <col min="4373" max="4373" width="4.88671875" style="80" customWidth="1"/>
    <col min="4374" max="4374" width="8" style="80" customWidth="1"/>
    <col min="4375" max="4383" width="4.6640625" style="80" customWidth="1"/>
    <col min="4384" max="4384" width="7.6640625" style="80" customWidth="1"/>
    <col min="4385" max="4622" width="10.6640625" style="80"/>
    <col min="4623" max="4623" width="0" style="80" hidden="1" customWidth="1"/>
    <col min="4624" max="4624" width="32.6640625" style="80" bestFit="1" customWidth="1"/>
    <col min="4625" max="4625" width="3.109375" style="80" bestFit="1" customWidth="1"/>
    <col min="4626" max="4626" width="25.33203125" style="80" bestFit="1" customWidth="1"/>
    <col min="4627" max="4627" width="5.6640625" style="80" customWidth="1"/>
    <col min="4628" max="4628" width="7.21875" style="80" bestFit="1" customWidth="1"/>
    <col min="4629" max="4629" width="4.88671875" style="80" customWidth="1"/>
    <col min="4630" max="4630" width="8" style="80" customWidth="1"/>
    <col min="4631" max="4639" width="4.6640625" style="80" customWidth="1"/>
    <col min="4640" max="4640" width="7.6640625" style="80" customWidth="1"/>
    <col min="4641" max="4878" width="10.6640625" style="80"/>
    <col min="4879" max="4879" width="0" style="80" hidden="1" customWidth="1"/>
    <col min="4880" max="4880" width="32.6640625" style="80" bestFit="1" customWidth="1"/>
    <col min="4881" max="4881" width="3.109375" style="80" bestFit="1" customWidth="1"/>
    <col min="4882" max="4882" width="25.33203125" style="80" bestFit="1" customWidth="1"/>
    <col min="4883" max="4883" width="5.6640625" style="80" customWidth="1"/>
    <col min="4884" max="4884" width="7.21875" style="80" bestFit="1" customWidth="1"/>
    <col min="4885" max="4885" width="4.88671875" style="80" customWidth="1"/>
    <col min="4886" max="4886" width="8" style="80" customWidth="1"/>
    <col min="4887" max="4895" width="4.6640625" style="80" customWidth="1"/>
    <col min="4896" max="4896" width="7.6640625" style="80" customWidth="1"/>
    <col min="4897" max="5134" width="10.6640625" style="80"/>
    <col min="5135" max="5135" width="0" style="80" hidden="1" customWidth="1"/>
    <col min="5136" max="5136" width="32.6640625" style="80" bestFit="1" customWidth="1"/>
    <col min="5137" max="5137" width="3.109375" style="80" bestFit="1" customWidth="1"/>
    <col min="5138" max="5138" width="25.33203125" style="80" bestFit="1" customWidth="1"/>
    <col min="5139" max="5139" width="5.6640625" style="80" customWidth="1"/>
    <col min="5140" max="5140" width="7.21875" style="80" bestFit="1" customWidth="1"/>
    <col min="5141" max="5141" width="4.88671875" style="80" customWidth="1"/>
    <col min="5142" max="5142" width="8" style="80" customWidth="1"/>
    <col min="5143" max="5151" width="4.6640625" style="80" customWidth="1"/>
    <col min="5152" max="5152" width="7.6640625" style="80" customWidth="1"/>
    <col min="5153" max="5390" width="10.6640625" style="80"/>
    <col min="5391" max="5391" width="0" style="80" hidden="1" customWidth="1"/>
    <col min="5392" max="5392" width="32.6640625" style="80" bestFit="1" customWidth="1"/>
    <col min="5393" max="5393" width="3.109375" style="80" bestFit="1" customWidth="1"/>
    <col min="5394" max="5394" width="25.33203125" style="80" bestFit="1" customWidth="1"/>
    <col min="5395" max="5395" width="5.6640625" style="80" customWidth="1"/>
    <col min="5396" max="5396" width="7.21875" style="80" bestFit="1" customWidth="1"/>
    <col min="5397" max="5397" width="4.88671875" style="80" customWidth="1"/>
    <col min="5398" max="5398" width="8" style="80" customWidth="1"/>
    <col min="5399" max="5407" width="4.6640625" style="80" customWidth="1"/>
    <col min="5408" max="5408" width="7.6640625" style="80" customWidth="1"/>
    <col min="5409" max="5646" width="10.6640625" style="80"/>
    <col min="5647" max="5647" width="0" style="80" hidden="1" customWidth="1"/>
    <col min="5648" max="5648" width="32.6640625" style="80" bestFit="1" customWidth="1"/>
    <col min="5649" max="5649" width="3.109375" style="80" bestFit="1" customWidth="1"/>
    <col min="5650" max="5650" width="25.33203125" style="80" bestFit="1" customWidth="1"/>
    <col min="5651" max="5651" width="5.6640625" style="80" customWidth="1"/>
    <col min="5652" max="5652" width="7.21875" style="80" bestFit="1" customWidth="1"/>
    <col min="5653" max="5653" width="4.88671875" style="80" customWidth="1"/>
    <col min="5654" max="5654" width="8" style="80" customWidth="1"/>
    <col min="5655" max="5663" width="4.6640625" style="80" customWidth="1"/>
    <col min="5664" max="5664" width="7.6640625" style="80" customWidth="1"/>
    <col min="5665" max="5902" width="10.6640625" style="80"/>
    <col min="5903" max="5903" width="0" style="80" hidden="1" customWidth="1"/>
    <col min="5904" max="5904" width="32.6640625" style="80" bestFit="1" customWidth="1"/>
    <col min="5905" max="5905" width="3.109375" style="80" bestFit="1" customWidth="1"/>
    <col min="5906" max="5906" width="25.33203125" style="80" bestFit="1" customWidth="1"/>
    <col min="5907" max="5907" width="5.6640625" style="80" customWidth="1"/>
    <col min="5908" max="5908" width="7.21875" style="80" bestFit="1" customWidth="1"/>
    <col min="5909" max="5909" width="4.88671875" style="80" customWidth="1"/>
    <col min="5910" max="5910" width="8" style="80" customWidth="1"/>
    <col min="5911" max="5919" width="4.6640625" style="80" customWidth="1"/>
    <col min="5920" max="5920" width="7.6640625" style="80" customWidth="1"/>
    <col min="5921" max="6158" width="10.6640625" style="80"/>
    <col min="6159" max="6159" width="0" style="80" hidden="1" customWidth="1"/>
    <col min="6160" max="6160" width="32.6640625" style="80" bestFit="1" customWidth="1"/>
    <col min="6161" max="6161" width="3.109375" style="80" bestFit="1" customWidth="1"/>
    <col min="6162" max="6162" width="25.33203125" style="80" bestFit="1" customWidth="1"/>
    <col min="6163" max="6163" width="5.6640625" style="80" customWidth="1"/>
    <col min="6164" max="6164" width="7.21875" style="80" bestFit="1" customWidth="1"/>
    <col min="6165" max="6165" width="4.88671875" style="80" customWidth="1"/>
    <col min="6166" max="6166" width="8" style="80" customWidth="1"/>
    <col min="6167" max="6175" width="4.6640625" style="80" customWidth="1"/>
    <col min="6176" max="6176" width="7.6640625" style="80" customWidth="1"/>
    <col min="6177" max="6414" width="10.6640625" style="80"/>
    <col min="6415" max="6415" width="0" style="80" hidden="1" customWidth="1"/>
    <col min="6416" max="6416" width="32.6640625" style="80" bestFit="1" customWidth="1"/>
    <col min="6417" max="6417" width="3.109375" style="80" bestFit="1" customWidth="1"/>
    <col min="6418" max="6418" width="25.33203125" style="80" bestFit="1" customWidth="1"/>
    <col min="6419" max="6419" width="5.6640625" style="80" customWidth="1"/>
    <col min="6420" max="6420" width="7.21875" style="80" bestFit="1" customWidth="1"/>
    <col min="6421" max="6421" width="4.88671875" style="80" customWidth="1"/>
    <col min="6422" max="6422" width="8" style="80" customWidth="1"/>
    <col min="6423" max="6431" width="4.6640625" style="80" customWidth="1"/>
    <col min="6432" max="6432" width="7.6640625" style="80" customWidth="1"/>
    <col min="6433" max="6670" width="10.6640625" style="80"/>
    <col min="6671" max="6671" width="0" style="80" hidden="1" customWidth="1"/>
    <col min="6672" max="6672" width="32.6640625" style="80" bestFit="1" customWidth="1"/>
    <col min="6673" max="6673" width="3.109375" style="80" bestFit="1" customWidth="1"/>
    <col min="6674" max="6674" width="25.33203125" style="80" bestFit="1" customWidth="1"/>
    <col min="6675" max="6675" width="5.6640625" style="80" customWidth="1"/>
    <col min="6676" max="6676" width="7.21875" style="80" bestFit="1" customWidth="1"/>
    <col min="6677" max="6677" width="4.88671875" style="80" customWidth="1"/>
    <col min="6678" max="6678" width="8" style="80" customWidth="1"/>
    <col min="6679" max="6687" width="4.6640625" style="80" customWidth="1"/>
    <col min="6688" max="6688" width="7.6640625" style="80" customWidth="1"/>
    <col min="6689" max="6926" width="10.6640625" style="80"/>
    <col min="6927" max="6927" width="0" style="80" hidden="1" customWidth="1"/>
    <col min="6928" max="6928" width="32.6640625" style="80" bestFit="1" customWidth="1"/>
    <col min="6929" max="6929" width="3.109375" style="80" bestFit="1" customWidth="1"/>
    <col min="6930" max="6930" width="25.33203125" style="80" bestFit="1" customWidth="1"/>
    <col min="6931" max="6931" width="5.6640625" style="80" customWidth="1"/>
    <col min="6932" max="6932" width="7.21875" style="80" bestFit="1" customWidth="1"/>
    <col min="6933" max="6933" width="4.88671875" style="80" customWidth="1"/>
    <col min="6934" max="6934" width="8" style="80" customWidth="1"/>
    <col min="6935" max="6943" width="4.6640625" style="80" customWidth="1"/>
    <col min="6944" max="6944" width="7.6640625" style="80" customWidth="1"/>
    <col min="6945" max="7182" width="10.6640625" style="80"/>
    <col min="7183" max="7183" width="0" style="80" hidden="1" customWidth="1"/>
    <col min="7184" max="7184" width="32.6640625" style="80" bestFit="1" customWidth="1"/>
    <col min="7185" max="7185" width="3.109375" style="80" bestFit="1" customWidth="1"/>
    <col min="7186" max="7186" width="25.33203125" style="80" bestFit="1" customWidth="1"/>
    <col min="7187" max="7187" width="5.6640625" style="80" customWidth="1"/>
    <col min="7188" max="7188" width="7.21875" style="80" bestFit="1" customWidth="1"/>
    <col min="7189" max="7189" width="4.88671875" style="80" customWidth="1"/>
    <col min="7190" max="7190" width="8" style="80" customWidth="1"/>
    <col min="7191" max="7199" width="4.6640625" style="80" customWidth="1"/>
    <col min="7200" max="7200" width="7.6640625" style="80" customWidth="1"/>
    <col min="7201" max="7438" width="10.6640625" style="80"/>
    <col min="7439" max="7439" width="0" style="80" hidden="1" customWidth="1"/>
    <col min="7440" max="7440" width="32.6640625" style="80" bestFit="1" customWidth="1"/>
    <col min="7441" max="7441" width="3.109375" style="80" bestFit="1" customWidth="1"/>
    <col min="7442" max="7442" width="25.33203125" style="80" bestFit="1" customWidth="1"/>
    <col min="7443" max="7443" width="5.6640625" style="80" customWidth="1"/>
    <col min="7444" max="7444" width="7.21875" style="80" bestFit="1" customWidth="1"/>
    <col min="7445" max="7445" width="4.88671875" style="80" customWidth="1"/>
    <col min="7446" max="7446" width="8" style="80" customWidth="1"/>
    <col min="7447" max="7455" width="4.6640625" style="80" customWidth="1"/>
    <col min="7456" max="7456" width="7.6640625" style="80" customWidth="1"/>
    <col min="7457" max="7694" width="10.6640625" style="80"/>
    <col min="7695" max="7695" width="0" style="80" hidden="1" customWidth="1"/>
    <col min="7696" max="7696" width="32.6640625" style="80" bestFit="1" customWidth="1"/>
    <col min="7697" max="7697" width="3.109375" style="80" bestFit="1" customWidth="1"/>
    <col min="7698" max="7698" width="25.33203125" style="80" bestFit="1" customWidth="1"/>
    <col min="7699" max="7699" width="5.6640625" style="80" customWidth="1"/>
    <col min="7700" max="7700" width="7.21875" style="80" bestFit="1" customWidth="1"/>
    <col min="7701" max="7701" width="4.88671875" style="80" customWidth="1"/>
    <col min="7702" max="7702" width="8" style="80" customWidth="1"/>
    <col min="7703" max="7711" width="4.6640625" style="80" customWidth="1"/>
    <col min="7712" max="7712" width="7.6640625" style="80" customWidth="1"/>
    <col min="7713" max="7950" width="10.6640625" style="80"/>
    <col min="7951" max="7951" width="0" style="80" hidden="1" customWidth="1"/>
    <col min="7952" max="7952" width="32.6640625" style="80" bestFit="1" customWidth="1"/>
    <col min="7953" max="7953" width="3.109375" style="80" bestFit="1" customWidth="1"/>
    <col min="7954" max="7954" width="25.33203125" style="80" bestFit="1" customWidth="1"/>
    <col min="7955" max="7955" width="5.6640625" style="80" customWidth="1"/>
    <col min="7956" max="7956" width="7.21875" style="80" bestFit="1" customWidth="1"/>
    <col min="7957" max="7957" width="4.88671875" style="80" customWidth="1"/>
    <col min="7958" max="7958" width="8" style="80" customWidth="1"/>
    <col min="7959" max="7967" width="4.6640625" style="80" customWidth="1"/>
    <col min="7968" max="7968" width="7.6640625" style="80" customWidth="1"/>
    <col min="7969" max="8206" width="10.6640625" style="80"/>
    <col min="8207" max="8207" width="0" style="80" hidden="1" customWidth="1"/>
    <col min="8208" max="8208" width="32.6640625" style="80" bestFit="1" customWidth="1"/>
    <col min="8209" max="8209" width="3.109375" style="80" bestFit="1" customWidth="1"/>
    <col min="8210" max="8210" width="25.33203125" style="80" bestFit="1" customWidth="1"/>
    <col min="8211" max="8211" width="5.6640625" style="80" customWidth="1"/>
    <col min="8212" max="8212" width="7.21875" style="80" bestFit="1" customWidth="1"/>
    <col min="8213" max="8213" width="4.88671875" style="80" customWidth="1"/>
    <col min="8214" max="8214" width="8" style="80" customWidth="1"/>
    <col min="8215" max="8223" width="4.6640625" style="80" customWidth="1"/>
    <col min="8224" max="8224" width="7.6640625" style="80" customWidth="1"/>
    <col min="8225" max="8462" width="10.6640625" style="80"/>
    <col min="8463" max="8463" width="0" style="80" hidden="1" customWidth="1"/>
    <col min="8464" max="8464" width="32.6640625" style="80" bestFit="1" customWidth="1"/>
    <col min="8465" max="8465" width="3.109375" style="80" bestFit="1" customWidth="1"/>
    <col min="8466" max="8466" width="25.33203125" style="80" bestFit="1" customWidth="1"/>
    <col min="8467" max="8467" width="5.6640625" style="80" customWidth="1"/>
    <col min="8468" max="8468" width="7.21875" style="80" bestFit="1" customWidth="1"/>
    <col min="8469" max="8469" width="4.88671875" style="80" customWidth="1"/>
    <col min="8470" max="8470" width="8" style="80" customWidth="1"/>
    <col min="8471" max="8479" width="4.6640625" style="80" customWidth="1"/>
    <col min="8480" max="8480" width="7.6640625" style="80" customWidth="1"/>
    <col min="8481" max="8718" width="10.6640625" style="80"/>
    <col min="8719" max="8719" width="0" style="80" hidden="1" customWidth="1"/>
    <col min="8720" max="8720" width="32.6640625" style="80" bestFit="1" customWidth="1"/>
    <col min="8721" max="8721" width="3.109375" style="80" bestFit="1" customWidth="1"/>
    <col min="8722" max="8722" width="25.33203125" style="80" bestFit="1" customWidth="1"/>
    <col min="8723" max="8723" width="5.6640625" style="80" customWidth="1"/>
    <col min="8724" max="8724" width="7.21875" style="80" bestFit="1" customWidth="1"/>
    <col min="8725" max="8725" width="4.88671875" style="80" customWidth="1"/>
    <col min="8726" max="8726" width="8" style="80" customWidth="1"/>
    <col min="8727" max="8735" width="4.6640625" style="80" customWidth="1"/>
    <col min="8736" max="8736" width="7.6640625" style="80" customWidth="1"/>
    <col min="8737" max="8974" width="10.6640625" style="80"/>
    <col min="8975" max="8975" width="0" style="80" hidden="1" customWidth="1"/>
    <col min="8976" max="8976" width="32.6640625" style="80" bestFit="1" customWidth="1"/>
    <col min="8977" max="8977" width="3.109375" style="80" bestFit="1" customWidth="1"/>
    <col min="8978" max="8978" width="25.33203125" style="80" bestFit="1" customWidth="1"/>
    <col min="8979" max="8979" width="5.6640625" style="80" customWidth="1"/>
    <col min="8980" max="8980" width="7.21875" style="80" bestFit="1" customWidth="1"/>
    <col min="8981" max="8981" width="4.88671875" style="80" customWidth="1"/>
    <col min="8982" max="8982" width="8" style="80" customWidth="1"/>
    <col min="8983" max="8991" width="4.6640625" style="80" customWidth="1"/>
    <col min="8992" max="8992" width="7.6640625" style="80" customWidth="1"/>
    <col min="8993" max="9230" width="10.6640625" style="80"/>
    <col min="9231" max="9231" width="0" style="80" hidden="1" customWidth="1"/>
    <col min="9232" max="9232" width="32.6640625" style="80" bestFit="1" customWidth="1"/>
    <col min="9233" max="9233" width="3.109375" style="80" bestFit="1" customWidth="1"/>
    <col min="9234" max="9234" width="25.33203125" style="80" bestFit="1" customWidth="1"/>
    <col min="9235" max="9235" width="5.6640625" style="80" customWidth="1"/>
    <col min="9236" max="9236" width="7.21875" style="80" bestFit="1" customWidth="1"/>
    <col min="9237" max="9237" width="4.88671875" style="80" customWidth="1"/>
    <col min="9238" max="9238" width="8" style="80" customWidth="1"/>
    <col min="9239" max="9247" width="4.6640625" style="80" customWidth="1"/>
    <col min="9248" max="9248" width="7.6640625" style="80" customWidth="1"/>
    <col min="9249" max="9486" width="10.6640625" style="80"/>
    <col min="9487" max="9487" width="0" style="80" hidden="1" customWidth="1"/>
    <col min="9488" max="9488" width="32.6640625" style="80" bestFit="1" customWidth="1"/>
    <col min="9489" max="9489" width="3.109375" style="80" bestFit="1" customWidth="1"/>
    <col min="9490" max="9490" width="25.33203125" style="80" bestFit="1" customWidth="1"/>
    <col min="9491" max="9491" width="5.6640625" style="80" customWidth="1"/>
    <col min="9492" max="9492" width="7.21875" style="80" bestFit="1" customWidth="1"/>
    <col min="9493" max="9493" width="4.88671875" style="80" customWidth="1"/>
    <col min="9494" max="9494" width="8" style="80" customWidth="1"/>
    <col min="9495" max="9503" width="4.6640625" style="80" customWidth="1"/>
    <col min="9504" max="9504" width="7.6640625" style="80" customWidth="1"/>
    <col min="9505" max="9742" width="10.6640625" style="80"/>
    <col min="9743" max="9743" width="0" style="80" hidden="1" customWidth="1"/>
    <col min="9744" max="9744" width="32.6640625" style="80" bestFit="1" customWidth="1"/>
    <col min="9745" max="9745" width="3.109375" style="80" bestFit="1" customWidth="1"/>
    <col min="9746" max="9746" width="25.33203125" style="80" bestFit="1" customWidth="1"/>
    <col min="9747" max="9747" width="5.6640625" style="80" customWidth="1"/>
    <col min="9748" max="9748" width="7.21875" style="80" bestFit="1" customWidth="1"/>
    <col min="9749" max="9749" width="4.88671875" style="80" customWidth="1"/>
    <col min="9750" max="9750" width="8" style="80" customWidth="1"/>
    <col min="9751" max="9759" width="4.6640625" style="80" customWidth="1"/>
    <col min="9760" max="9760" width="7.6640625" style="80" customWidth="1"/>
    <col min="9761" max="9998" width="10.6640625" style="80"/>
    <col min="9999" max="9999" width="0" style="80" hidden="1" customWidth="1"/>
    <col min="10000" max="10000" width="32.6640625" style="80" bestFit="1" customWidth="1"/>
    <col min="10001" max="10001" width="3.109375" style="80" bestFit="1" customWidth="1"/>
    <col min="10002" max="10002" width="25.33203125" style="80" bestFit="1" customWidth="1"/>
    <col min="10003" max="10003" width="5.6640625" style="80" customWidth="1"/>
    <col min="10004" max="10004" width="7.21875" style="80" bestFit="1" customWidth="1"/>
    <col min="10005" max="10005" width="4.88671875" style="80" customWidth="1"/>
    <col min="10006" max="10006" width="8" style="80" customWidth="1"/>
    <col min="10007" max="10015" width="4.6640625" style="80" customWidth="1"/>
    <col min="10016" max="10016" width="7.6640625" style="80" customWidth="1"/>
    <col min="10017" max="10254" width="10.6640625" style="80"/>
    <col min="10255" max="10255" width="0" style="80" hidden="1" customWidth="1"/>
    <col min="10256" max="10256" width="32.6640625" style="80" bestFit="1" customWidth="1"/>
    <col min="10257" max="10257" width="3.109375" style="80" bestFit="1" customWidth="1"/>
    <col min="10258" max="10258" width="25.33203125" style="80" bestFit="1" customWidth="1"/>
    <col min="10259" max="10259" width="5.6640625" style="80" customWidth="1"/>
    <col min="10260" max="10260" width="7.21875" style="80" bestFit="1" customWidth="1"/>
    <col min="10261" max="10261" width="4.88671875" style="80" customWidth="1"/>
    <col min="10262" max="10262" width="8" style="80" customWidth="1"/>
    <col min="10263" max="10271" width="4.6640625" style="80" customWidth="1"/>
    <col min="10272" max="10272" width="7.6640625" style="80" customWidth="1"/>
    <col min="10273" max="10510" width="10.6640625" style="80"/>
    <col min="10511" max="10511" width="0" style="80" hidden="1" customWidth="1"/>
    <col min="10512" max="10512" width="32.6640625" style="80" bestFit="1" customWidth="1"/>
    <col min="10513" max="10513" width="3.109375" style="80" bestFit="1" customWidth="1"/>
    <col min="10514" max="10514" width="25.33203125" style="80" bestFit="1" customWidth="1"/>
    <col min="10515" max="10515" width="5.6640625" style="80" customWidth="1"/>
    <col min="10516" max="10516" width="7.21875" style="80" bestFit="1" customWidth="1"/>
    <col min="10517" max="10517" width="4.88671875" style="80" customWidth="1"/>
    <col min="10518" max="10518" width="8" style="80" customWidth="1"/>
    <col min="10519" max="10527" width="4.6640625" style="80" customWidth="1"/>
    <col min="10528" max="10528" width="7.6640625" style="80" customWidth="1"/>
    <col min="10529" max="10766" width="10.6640625" style="80"/>
    <col min="10767" max="10767" width="0" style="80" hidden="1" customWidth="1"/>
    <col min="10768" max="10768" width="32.6640625" style="80" bestFit="1" customWidth="1"/>
    <col min="10769" max="10769" width="3.109375" style="80" bestFit="1" customWidth="1"/>
    <col min="10770" max="10770" width="25.33203125" style="80" bestFit="1" customWidth="1"/>
    <col min="10771" max="10771" width="5.6640625" style="80" customWidth="1"/>
    <col min="10772" max="10772" width="7.21875" style="80" bestFit="1" customWidth="1"/>
    <col min="10773" max="10773" width="4.88671875" style="80" customWidth="1"/>
    <col min="10774" max="10774" width="8" style="80" customWidth="1"/>
    <col min="10775" max="10783" width="4.6640625" style="80" customWidth="1"/>
    <col min="10784" max="10784" width="7.6640625" style="80" customWidth="1"/>
    <col min="10785" max="11022" width="10.6640625" style="80"/>
    <col min="11023" max="11023" width="0" style="80" hidden="1" customWidth="1"/>
    <col min="11024" max="11024" width="32.6640625" style="80" bestFit="1" customWidth="1"/>
    <col min="11025" max="11025" width="3.109375" style="80" bestFit="1" customWidth="1"/>
    <col min="11026" max="11026" width="25.33203125" style="80" bestFit="1" customWidth="1"/>
    <col min="11027" max="11027" width="5.6640625" style="80" customWidth="1"/>
    <col min="11028" max="11028" width="7.21875" style="80" bestFit="1" customWidth="1"/>
    <col min="11029" max="11029" width="4.88671875" style="80" customWidth="1"/>
    <col min="11030" max="11030" width="8" style="80" customWidth="1"/>
    <col min="11031" max="11039" width="4.6640625" style="80" customWidth="1"/>
    <col min="11040" max="11040" width="7.6640625" style="80" customWidth="1"/>
    <col min="11041" max="11278" width="10.6640625" style="80"/>
    <col min="11279" max="11279" width="0" style="80" hidden="1" customWidth="1"/>
    <col min="11280" max="11280" width="32.6640625" style="80" bestFit="1" customWidth="1"/>
    <col min="11281" max="11281" width="3.109375" style="80" bestFit="1" customWidth="1"/>
    <col min="11282" max="11282" width="25.33203125" style="80" bestFit="1" customWidth="1"/>
    <col min="11283" max="11283" width="5.6640625" style="80" customWidth="1"/>
    <col min="11284" max="11284" width="7.21875" style="80" bestFit="1" customWidth="1"/>
    <col min="11285" max="11285" width="4.88671875" style="80" customWidth="1"/>
    <col min="11286" max="11286" width="8" style="80" customWidth="1"/>
    <col min="11287" max="11295" width="4.6640625" style="80" customWidth="1"/>
    <col min="11296" max="11296" width="7.6640625" style="80" customWidth="1"/>
    <col min="11297" max="11534" width="10.6640625" style="80"/>
    <col min="11535" max="11535" width="0" style="80" hidden="1" customWidth="1"/>
    <col min="11536" max="11536" width="32.6640625" style="80" bestFit="1" customWidth="1"/>
    <col min="11537" max="11537" width="3.109375" style="80" bestFit="1" customWidth="1"/>
    <col min="11538" max="11538" width="25.33203125" style="80" bestFit="1" customWidth="1"/>
    <col min="11539" max="11539" width="5.6640625" style="80" customWidth="1"/>
    <col min="11540" max="11540" width="7.21875" style="80" bestFit="1" customWidth="1"/>
    <col min="11541" max="11541" width="4.88671875" style="80" customWidth="1"/>
    <col min="11542" max="11542" width="8" style="80" customWidth="1"/>
    <col min="11543" max="11551" width="4.6640625" style="80" customWidth="1"/>
    <col min="11552" max="11552" width="7.6640625" style="80" customWidth="1"/>
    <col min="11553" max="11790" width="10.6640625" style="80"/>
    <col min="11791" max="11791" width="0" style="80" hidden="1" customWidth="1"/>
    <col min="11792" max="11792" width="32.6640625" style="80" bestFit="1" customWidth="1"/>
    <col min="11793" max="11793" width="3.109375" style="80" bestFit="1" customWidth="1"/>
    <col min="11794" max="11794" width="25.33203125" style="80" bestFit="1" customWidth="1"/>
    <col min="11795" max="11795" width="5.6640625" style="80" customWidth="1"/>
    <col min="11796" max="11796" width="7.21875" style="80" bestFit="1" customWidth="1"/>
    <col min="11797" max="11797" width="4.88671875" style="80" customWidth="1"/>
    <col min="11798" max="11798" width="8" style="80" customWidth="1"/>
    <col min="11799" max="11807" width="4.6640625" style="80" customWidth="1"/>
    <col min="11808" max="11808" width="7.6640625" style="80" customWidth="1"/>
    <col min="11809" max="12046" width="10.6640625" style="80"/>
    <col min="12047" max="12047" width="0" style="80" hidden="1" customWidth="1"/>
    <col min="12048" max="12048" width="32.6640625" style="80" bestFit="1" customWidth="1"/>
    <col min="12049" max="12049" width="3.109375" style="80" bestFit="1" customWidth="1"/>
    <col min="12050" max="12050" width="25.33203125" style="80" bestFit="1" customWidth="1"/>
    <col min="12051" max="12051" width="5.6640625" style="80" customWidth="1"/>
    <col min="12052" max="12052" width="7.21875" style="80" bestFit="1" customWidth="1"/>
    <col min="12053" max="12053" width="4.88671875" style="80" customWidth="1"/>
    <col min="12054" max="12054" width="8" style="80" customWidth="1"/>
    <col min="12055" max="12063" width="4.6640625" style="80" customWidth="1"/>
    <col min="12064" max="12064" width="7.6640625" style="80" customWidth="1"/>
    <col min="12065" max="12302" width="10.6640625" style="80"/>
    <col min="12303" max="12303" width="0" style="80" hidden="1" customWidth="1"/>
    <col min="12304" max="12304" width="32.6640625" style="80" bestFit="1" customWidth="1"/>
    <col min="12305" max="12305" width="3.109375" style="80" bestFit="1" customWidth="1"/>
    <col min="12306" max="12306" width="25.33203125" style="80" bestFit="1" customWidth="1"/>
    <col min="12307" max="12307" width="5.6640625" style="80" customWidth="1"/>
    <col min="12308" max="12308" width="7.21875" style="80" bestFit="1" customWidth="1"/>
    <col min="12309" max="12309" width="4.88671875" style="80" customWidth="1"/>
    <col min="12310" max="12310" width="8" style="80" customWidth="1"/>
    <col min="12311" max="12319" width="4.6640625" style="80" customWidth="1"/>
    <col min="12320" max="12320" width="7.6640625" style="80" customWidth="1"/>
    <col min="12321" max="12558" width="10.6640625" style="80"/>
    <col min="12559" max="12559" width="0" style="80" hidden="1" customWidth="1"/>
    <col min="12560" max="12560" width="32.6640625" style="80" bestFit="1" customWidth="1"/>
    <col min="12561" max="12561" width="3.109375" style="80" bestFit="1" customWidth="1"/>
    <col min="12562" max="12562" width="25.33203125" style="80" bestFit="1" customWidth="1"/>
    <col min="12563" max="12563" width="5.6640625" style="80" customWidth="1"/>
    <col min="12564" max="12564" width="7.21875" style="80" bestFit="1" customWidth="1"/>
    <col min="12565" max="12565" width="4.88671875" style="80" customWidth="1"/>
    <col min="12566" max="12566" width="8" style="80" customWidth="1"/>
    <col min="12567" max="12575" width="4.6640625" style="80" customWidth="1"/>
    <col min="12576" max="12576" width="7.6640625" style="80" customWidth="1"/>
    <col min="12577" max="12814" width="10.6640625" style="80"/>
    <col min="12815" max="12815" width="0" style="80" hidden="1" customWidth="1"/>
    <col min="12816" max="12816" width="32.6640625" style="80" bestFit="1" customWidth="1"/>
    <col min="12817" max="12817" width="3.109375" style="80" bestFit="1" customWidth="1"/>
    <col min="12818" max="12818" width="25.33203125" style="80" bestFit="1" customWidth="1"/>
    <col min="12819" max="12819" width="5.6640625" style="80" customWidth="1"/>
    <col min="12820" max="12820" width="7.21875" style="80" bestFit="1" customWidth="1"/>
    <col min="12821" max="12821" width="4.88671875" style="80" customWidth="1"/>
    <col min="12822" max="12822" width="8" style="80" customWidth="1"/>
    <col min="12823" max="12831" width="4.6640625" style="80" customWidth="1"/>
    <col min="12832" max="12832" width="7.6640625" style="80" customWidth="1"/>
    <col min="12833" max="13070" width="10.6640625" style="80"/>
    <col min="13071" max="13071" width="0" style="80" hidden="1" customWidth="1"/>
    <col min="13072" max="13072" width="32.6640625" style="80" bestFit="1" customWidth="1"/>
    <col min="13073" max="13073" width="3.109375" style="80" bestFit="1" customWidth="1"/>
    <col min="13074" max="13074" width="25.33203125" style="80" bestFit="1" customWidth="1"/>
    <col min="13075" max="13075" width="5.6640625" style="80" customWidth="1"/>
    <col min="13076" max="13076" width="7.21875" style="80" bestFit="1" customWidth="1"/>
    <col min="13077" max="13077" width="4.88671875" style="80" customWidth="1"/>
    <col min="13078" max="13078" width="8" style="80" customWidth="1"/>
    <col min="13079" max="13087" width="4.6640625" style="80" customWidth="1"/>
    <col min="13088" max="13088" width="7.6640625" style="80" customWidth="1"/>
    <col min="13089" max="13326" width="10.6640625" style="80"/>
    <col min="13327" max="13327" width="0" style="80" hidden="1" customWidth="1"/>
    <col min="13328" max="13328" width="32.6640625" style="80" bestFit="1" customWidth="1"/>
    <col min="13329" max="13329" width="3.109375" style="80" bestFit="1" customWidth="1"/>
    <col min="13330" max="13330" width="25.33203125" style="80" bestFit="1" customWidth="1"/>
    <col min="13331" max="13331" width="5.6640625" style="80" customWidth="1"/>
    <col min="13332" max="13332" width="7.21875" style="80" bestFit="1" customWidth="1"/>
    <col min="13333" max="13333" width="4.88671875" style="80" customWidth="1"/>
    <col min="13334" max="13334" width="8" style="80" customWidth="1"/>
    <col min="13335" max="13343" width="4.6640625" style="80" customWidth="1"/>
    <col min="13344" max="13344" width="7.6640625" style="80" customWidth="1"/>
    <col min="13345" max="13582" width="10.6640625" style="80"/>
    <col min="13583" max="13583" width="0" style="80" hidden="1" customWidth="1"/>
    <col min="13584" max="13584" width="32.6640625" style="80" bestFit="1" customWidth="1"/>
    <col min="13585" max="13585" width="3.109375" style="80" bestFit="1" customWidth="1"/>
    <col min="13586" max="13586" width="25.33203125" style="80" bestFit="1" customWidth="1"/>
    <col min="13587" max="13587" width="5.6640625" style="80" customWidth="1"/>
    <col min="13588" max="13588" width="7.21875" style="80" bestFit="1" customWidth="1"/>
    <col min="13589" max="13589" width="4.88671875" style="80" customWidth="1"/>
    <col min="13590" max="13590" width="8" style="80" customWidth="1"/>
    <col min="13591" max="13599" width="4.6640625" style="80" customWidth="1"/>
    <col min="13600" max="13600" width="7.6640625" style="80" customWidth="1"/>
    <col min="13601" max="13838" width="10.6640625" style="80"/>
    <col min="13839" max="13839" width="0" style="80" hidden="1" customWidth="1"/>
    <col min="13840" max="13840" width="32.6640625" style="80" bestFit="1" customWidth="1"/>
    <col min="13841" max="13841" width="3.109375" style="80" bestFit="1" customWidth="1"/>
    <col min="13842" max="13842" width="25.33203125" style="80" bestFit="1" customWidth="1"/>
    <col min="13843" max="13843" width="5.6640625" style="80" customWidth="1"/>
    <col min="13844" max="13844" width="7.21875" style="80" bestFit="1" customWidth="1"/>
    <col min="13845" max="13845" width="4.88671875" style="80" customWidth="1"/>
    <col min="13846" max="13846" width="8" style="80" customWidth="1"/>
    <col min="13847" max="13855" width="4.6640625" style="80" customWidth="1"/>
    <col min="13856" max="13856" width="7.6640625" style="80" customWidth="1"/>
    <col min="13857" max="14094" width="10.6640625" style="80"/>
    <col min="14095" max="14095" width="0" style="80" hidden="1" customWidth="1"/>
    <col min="14096" max="14096" width="32.6640625" style="80" bestFit="1" customWidth="1"/>
    <col min="14097" max="14097" width="3.109375" style="80" bestFit="1" customWidth="1"/>
    <col min="14098" max="14098" width="25.33203125" style="80" bestFit="1" customWidth="1"/>
    <col min="14099" max="14099" width="5.6640625" style="80" customWidth="1"/>
    <col min="14100" max="14100" width="7.21875" style="80" bestFit="1" customWidth="1"/>
    <col min="14101" max="14101" width="4.88671875" style="80" customWidth="1"/>
    <col min="14102" max="14102" width="8" style="80" customWidth="1"/>
    <col min="14103" max="14111" width="4.6640625" style="80" customWidth="1"/>
    <col min="14112" max="14112" width="7.6640625" style="80" customWidth="1"/>
    <col min="14113" max="14350" width="10.6640625" style="80"/>
    <col min="14351" max="14351" width="0" style="80" hidden="1" customWidth="1"/>
    <col min="14352" max="14352" width="32.6640625" style="80" bestFit="1" customWidth="1"/>
    <col min="14353" max="14353" width="3.109375" style="80" bestFit="1" customWidth="1"/>
    <col min="14354" max="14354" width="25.33203125" style="80" bestFit="1" customWidth="1"/>
    <col min="14355" max="14355" width="5.6640625" style="80" customWidth="1"/>
    <col min="14356" max="14356" width="7.21875" style="80" bestFit="1" customWidth="1"/>
    <col min="14357" max="14357" width="4.88671875" style="80" customWidth="1"/>
    <col min="14358" max="14358" width="8" style="80" customWidth="1"/>
    <col min="14359" max="14367" width="4.6640625" style="80" customWidth="1"/>
    <col min="14368" max="14368" width="7.6640625" style="80" customWidth="1"/>
    <col min="14369" max="14606" width="10.6640625" style="80"/>
    <col min="14607" max="14607" width="0" style="80" hidden="1" customWidth="1"/>
    <col min="14608" max="14608" width="32.6640625" style="80" bestFit="1" customWidth="1"/>
    <col min="14609" max="14609" width="3.109375" style="80" bestFit="1" customWidth="1"/>
    <col min="14610" max="14610" width="25.33203125" style="80" bestFit="1" customWidth="1"/>
    <col min="14611" max="14611" width="5.6640625" style="80" customWidth="1"/>
    <col min="14612" max="14612" width="7.21875" style="80" bestFit="1" customWidth="1"/>
    <col min="14613" max="14613" width="4.88671875" style="80" customWidth="1"/>
    <col min="14614" max="14614" width="8" style="80" customWidth="1"/>
    <col min="14615" max="14623" width="4.6640625" style="80" customWidth="1"/>
    <col min="14624" max="14624" width="7.6640625" style="80" customWidth="1"/>
    <col min="14625" max="14862" width="10.6640625" style="80"/>
    <col min="14863" max="14863" width="0" style="80" hidden="1" customWidth="1"/>
    <col min="14864" max="14864" width="32.6640625" style="80" bestFit="1" customWidth="1"/>
    <col min="14865" max="14865" width="3.109375" style="80" bestFit="1" customWidth="1"/>
    <col min="14866" max="14866" width="25.33203125" style="80" bestFit="1" customWidth="1"/>
    <col min="14867" max="14867" width="5.6640625" style="80" customWidth="1"/>
    <col min="14868" max="14868" width="7.21875" style="80" bestFit="1" customWidth="1"/>
    <col min="14869" max="14869" width="4.88671875" style="80" customWidth="1"/>
    <col min="14870" max="14870" width="8" style="80" customWidth="1"/>
    <col min="14871" max="14879" width="4.6640625" style="80" customWidth="1"/>
    <col min="14880" max="14880" width="7.6640625" style="80" customWidth="1"/>
    <col min="14881" max="15118" width="10.6640625" style="80"/>
    <col min="15119" max="15119" width="0" style="80" hidden="1" customWidth="1"/>
    <col min="15120" max="15120" width="32.6640625" style="80" bestFit="1" customWidth="1"/>
    <col min="15121" max="15121" width="3.109375" style="80" bestFit="1" customWidth="1"/>
    <col min="15122" max="15122" width="25.33203125" style="80" bestFit="1" customWidth="1"/>
    <col min="15123" max="15123" width="5.6640625" style="80" customWidth="1"/>
    <col min="15124" max="15124" width="7.21875" style="80" bestFit="1" customWidth="1"/>
    <col min="15125" max="15125" width="4.88671875" style="80" customWidth="1"/>
    <col min="15126" max="15126" width="8" style="80" customWidth="1"/>
    <col min="15127" max="15135" width="4.6640625" style="80" customWidth="1"/>
    <col min="15136" max="15136" width="7.6640625" style="80" customWidth="1"/>
    <col min="15137" max="15374" width="10.6640625" style="80"/>
    <col min="15375" max="15375" width="0" style="80" hidden="1" customWidth="1"/>
    <col min="15376" max="15376" width="32.6640625" style="80" bestFit="1" customWidth="1"/>
    <col min="15377" max="15377" width="3.109375" style="80" bestFit="1" customWidth="1"/>
    <col min="15378" max="15378" width="25.33203125" style="80" bestFit="1" customWidth="1"/>
    <col min="15379" max="15379" width="5.6640625" style="80" customWidth="1"/>
    <col min="15380" max="15380" width="7.21875" style="80" bestFit="1" customWidth="1"/>
    <col min="15381" max="15381" width="4.88671875" style="80" customWidth="1"/>
    <col min="15382" max="15382" width="8" style="80" customWidth="1"/>
    <col min="15383" max="15391" width="4.6640625" style="80" customWidth="1"/>
    <col min="15392" max="15392" width="7.6640625" style="80" customWidth="1"/>
    <col min="15393" max="15630" width="10.6640625" style="80"/>
    <col min="15631" max="15631" width="0" style="80" hidden="1" customWidth="1"/>
    <col min="15632" max="15632" width="32.6640625" style="80" bestFit="1" customWidth="1"/>
    <col min="15633" max="15633" width="3.109375" style="80" bestFit="1" customWidth="1"/>
    <col min="15634" max="15634" width="25.33203125" style="80" bestFit="1" customWidth="1"/>
    <col min="15635" max="15635" width="5.6640625" style="80" customWidth="1"/>
    <col min="15636" max="15636" width="7.21875" style="80" bestFit="1" customWidth="1"/>
    <col min="15637" max="15637" width="4.88671875" style="80" customWidth="1"/>
    <col min="15638" max="15638" width="8" style="80" customWidth="1"/>
    <col min="15639" max="15647" width="4.6640625" style="80" customWidth="1"/>
    <col min="15648" max="15648" width="7.6640625" style="80" customWidth="1"/>
    <col min="15649" max="15886" width="10.6640625" style="80"/>
    <col min="15887" max="15887" width="0" style="80" hidden="1" customWidth="1"/>
    <col min="15888" max="15888" width="32.6640625" style="80" bestFit="1" customWidth="1"/>
    <col min="15889" max="15889" width="3.109375" style="80" bestFit="1" customWidth="1"/>
    <col min="15890" max="15890" width="25.33203125" style="80" bestFit="1" customWidth="1"/>
    <col min="15891" max="15891" width="5.6640625" style="80" customWidth="1"/>
    <col min="15892" max="15892" width="7.21875" style="80" bestFit="1" customWidth="1"/>
    <col min="15893" max="15893" width="4.88671875" style="80" customWidth="1"/>
    <col min="15894" max="15894" width="8" style="80" customWidth="1"/>
    <col min="15895" max="15903" width="4.6640625" style="80" customWidth="1"/>
    <col min="15904" max="15904" width="7.6640625" style="80" customWidth="1"/>
    <col min="15905" max="16142" width="10.6640625" style="80"/>
    <col min="16143" max="16143" width="0" style="80" hidden="1" customWidth="1"/>
    <col min="16144" max="16144" width="32.6640625" style="80" bestFit="1" customWidth="1"/>
    <col min="16145" max="16145" width="3.109375" style="80" bestFit="1" customWidth="1"/>
    <col min="16146" max="16146" width="25.33203125" style="80" bestFit="1" customWidth="1"/>
    <col min="16147" max="16147" width="5.6640625" style="80" customWidth="1"/>
    <col min="16148" max="16148" width="7.21875" style="80" bestFit="1" customWidth="1"/>
    <col min="16149" max="16149" width="4.88671875" style="80" customWidth="1"/>
    <col min="16150" max="16150" width="8" style="80" customWidth="1"/>
    <col min="16151" max="16159" width="4.6640625" style="80" customWidth="1"/>
    <col min="16160" max="16160" width="7.6640625" style="80" customWidth="1"/>
    <col min="16161" max="16384" width="10.6640625" style="80"/>
  </cols>
  <sheetData>
    <row r="1" spans="2:62" ht="6.75" customHeight="1"/>
    <row r="2" spans="2:62" ht="30" customHeight="1">
      <c r="B2" s="140"/>
      <c r="C2" s="140"/>
      <c r="D2" s="776" t="s">
        <v>254</v>
      </c>
      <c r="E2" s="140"/>
      <c r="F2" s="779" t="s">
        <v>255</v>
      </c>
      <c r="G2" s="140"/>
      <c r="H2" s="826" t="s">
        <v>346</v>
      </c>
      <c r="I2" s="782" t="s">
        <v>256</v>
      </c>
      <c r="J2" s="826" t="s">
        <v>257</v>
      </c>
      <c r="K2" s="841" t="s">
        <v>258</v>
      </c>
      <c r="L2" s="829" t="s">
        <v>259</v>
      </c>
      <c r="M2" s="78"/>
      <c r="N2" s="832" t="s">
        <v>345</v>
      </c>
      <c r="O2" s="833"/>
      <c r="P2" s="833"/>
      <c r="Q2" s="833"/>
      <c r="R2" s="833"/>
      <c r="S2" s="833"/>
      <c r="T2" s="833"/>
      <c r="U2" s="833"/>
      <c r="V2" s="834"/>
      <c r="W2" s="79"/>
      <c r="X2" s="790" t="s">
        <v>341</v>
      </c>
      <c r="Y2" s="791"/>
      <c r="Z2" s="791"/>
      <c r="AA2" s="791"/>
      <c r="AB2" s="791"/>
      <c r="AC2" s="791"/>
      <c r="AD2" s="791"/>
      <c r="AE2" s="791"/>
      <c r="AF2" s="792"/>
      <c r="AG2" s="79"/>
      <c r="AH2" s="799" t="s">
        <v>342</v>
      </c>
      <c r="AI2" s="800"/>
      <c r="AJ2" s="800"/>
      <c r="AK2" s="800"/>
      <c r="AL2" s="800"/>
      <c r="AM2" s="800"/>
      <c r="AN2" s="800"/>
      <c r="AO2" s="800"/>
      <c r="AP2" s="801"/>
      <c r="AQ2" s="79"/>
      <c r="AR2" s="808" t="s">
        <v>343</v>
      </c>
      <c r="AS2" s="809"/>
      <c r="AT2" s="809"/>
      <c r="AU2" s="809"/>
      <c r="AV2" s="809"/>
      <c r="AW2" s="809"/>
      <c r="AX2" s="809"/>
      <c r="AY2" s="809"/>
      <c r="AZ2" s="810"/>
      <c r="BA2" s="79"/>
      <c r="BB2" s="817" t="s">
        <v>344</v>
      </c>
      <c r="BC2" s="818"/>
      <c r="BD2" s="818"/>
      <c r="BE2" s="818"/>
      <c r="BF2" s="818"/>
      <c r="BG2" s="818"/>
      <c r="BH2" s="818"/>
      <c r="BI2" s="818"/>
      <c r="BJ2" s="819"/>
    </row>
    <row r="3" spans="2:62" ht="30" customHeight="1">
      <c r="B3" s="140"/>
      <c r="C3" s="140"/>
      <c r="D3" s="777"/>
      <c r="E3" s="140"/>
      <c r="F3" s="780"/>
      <c r="G3" s="140"/>
      <c r="H3" s="827"/>
      <c r="I3" s="783"/>
      <c r="J3" s="827"/>
      <c r="K3" s="842"/>
      <c r="L3" s="830"/>
      <c r="M3" s="78"/>
      <c r="N3" s="835"/>
      <c r="O3" s="836"/>
      <c r="P3" s="836"/>
      <c r="Q3" s="836"/>
      <c r="R3" s="836"/>
      <c r="S3" s="836"/>
      <c r="T3" s="836"/>
      <c r="U3" s="836"/>
      <c r="V3" s="837"/>
      <c r="W3" s="79"/>
      <c r="X3" s="793"/>
      <c r="Y3" s="794"/>
      <c r="Z3" s="794"/>
      <c r="AA3" s="794"/>
      <c r="AB3" s="794"/>
      <c r="AC3" s="794"/>
      <c r="AD3" s="794"/>
      <c r="AE3" s="794"/>
      <c r="AF3" s="795"/>
      <c r="AG3" s="79"/>
      <c r="AH3" s="802"/>
      <c r="AI3" s="803"/>
      <c r="AJ3" s="803"/>
      <c r="AK3" s="803"/>
      <c r="AL3" s="803"/>
      <c r="AM3" s="803"/>
      <c r="AN3" s="803"/>
      <c r="AO3" s="803"/>
      <c r="AP3" s="804"/>
      <c r="AQ3" s="79"/>
      <c r="AR3" s="811"/>
      <c r="AS3" s="812"/>
      <c r="AT3" s="812"/>
      <c r="AU3" s="812"/>
      <c r="AV3" s="812"/>
      <c r="AW3" s="812"/>
      <c r="AX3" s="812"/>
      <c r="AY3" s="812"/>
      <c r="AZ3" s="813"/>
      <c r="BA3" s="79"/>
      <c r="BB3" s="820"/>
      <c r="BC3" s="821"/>
      <c r="BD3" s="821"/>
      <c r="BE3" s="821"/>
      <c r="BF3" s="821"/>
      <c r="BG3" s="821"/>
      <c r="BH3" s="821"/>
      <c r="BI3" s="821"/>
      <c r="BJ3" s="822"/>
    </row>
    <row r="4" spans="2:62" ht="30" customHeight="1">
      <c r="B4" s="140"/>
      <c r="C4" s="140"/>
      <c r="D4" s="777"/>
      <c r="E4" s="140"/>
      <c r="F4" s="780"/>
      <c r="G4" s="140"/>
      <c r="H4" s="827"/>
      <c r="I4" s="783"/>
      <c r="J4" s="827"/>
      <c r="K4" s="842"/>
      <c r="L4" s="830"/>
      <c r="M4" s="78"/>
      <c r="N4" s="838"/>
      <c r="O4" s="839"/>
      <c r="P4" s="839"/>
      <c r="Q4" s="839"/>
      <c r="R4" s="839"/>
      <c r="S4" s="839"/>
      <c r="T4" s="839"/>
      <c r="U4" s="839"/>
      <c r="V4" s="840"/>
      <c r="W4" s="79"/>
      <c r="X4" s="796"/>
      <c r="Y4" s="797"/>
      <c r="Z4" s="797"/>
      <c r="AA4" s="797"/>
      <c r="AB4" s="797"/>
      <c r="AC4" s="797"/>
      <c r="AD4" s="797"/>
      <c r="AE4" s="797"/>
      <c r="AF4" s="798"/>
      <c r="AG4" s="79"/>
      <c r="AH4" s="805"/>
      <c r="AI4" s="806"/>
      <c r="AJ4" s="806"/>
      <c r="AK4" s="806"/>
      <c r="AL4" s="806"/>
      <c r="AM4" s="806"/>
      <c r="AN4" s="806"/>
      <c r="AO4" s="806"/>
      <c r="AP4" s="807"/>
      <c r="AQ4" s="79"/>
      <c r="AR4" s="814"/>
      <c r="AS4" s="815"/>
      <c r="AT4" s="815"/>
      <c r="AU4" s="815"/>
      <c r="AV4" s="815"/>
      <c r="AW4" s="815"/>
      <c r="AX4" s="815"/>
      <c r="AY4" s="815"/>
      <c r="AZ4" s="816"/>
      <c r="BA4" s="79"/>
      <c r="BB4" s="823"/>
      <c r="BC4" s="824"/>
      <c r="BD4" s="824"/>
      <c r="BE4" s="824"/>
      <c r="BF4" s="824"/>
      <c r="BG4" s="824"/>
      <c r="BH4" s="824"/>
      <c r="BI4" s="824"/>
      <c r="BJ4" s="825"/>
    </row>
    <row r="5" spans="2:62" s="81" customFormat="1" ht="30" customHeight="1">
      <c r="B5" s="140"/>
      <c r="C5" s="140"/>
      <c r="D5" s="778"/>
      <c r="E5" s="140"/>
      <c r="F5" s="781"/>
      <c r="G5" s="140"/>
      <c r="H5" s="828"/>
      <c r="I5" s="784"/>
      <c r="J5" s="828"/>
      <c r="K5" s="843"/>
      <c r="L5" s="831"/>
      <c r="M5" s="63"/>
      <c r="N5" s="76">
        <v>0</v>
      </c>
      <c r="O5" s="76">
        <v>1</v>
      </c>
      <c r="P5" s="76">
        <v>2</v>
      </c>
      <c r="Q5" s="76">
        <v>3</v>
      </c>
      <c r="R5" s="76">
        <v>4</v>
      </c>
      <c r="S5" s="76">
        <v>5</v>
      </c>
      <c r="T5" s="76">
        <v>6</v>
      </c>
      <c r="U5" s="77">
        <v>7</v>
      </c>
      <c r="V5" s="77">
        <v>8</v>
      </c>
      <c r="W5" s="63"/>
      <c r="X5" s="76">
        <v>0</v>
      </c>
      <c r="Y5" s="76">
        <v>1</v>
      </c>
      <c r="Z5" s="76">
        <v>2</v>
      </c>
      <c r="AA5" s="76">
        <v>3</v>
      </c>
      <c r="AB5" s="76">
        <v>4</v>
      </c>
      <c r="AC5" s="76">
        <v>5</v>
      </c>
      <c r="AD5" s="76">
        <v>6</v>
      </c>
      <c r="AE5" s="77">
        <v>7</v>
      </c>
      <c r="AF5" s="77">
        <v>8</v>
      </c>
      <c r="AG5" s="63"/>
      <c r="AH5" s="76">
        <v>0</v>
      </c>
      <c r="AI5" s="76">
        <v>1</v>
      </c>
      <c r="AJ5" s="76">
        <v>2</v>
      </c>
      <c r="AK5" s="76">
        <v>3</v>
      </c>
      <c r="AL5" s="76">
        <v>4</v>
      </c>
      <c r="AM5" s="76">
        <v>5</v>
      </c>
      <c r="AN5" s="76">
        <v>6</v>
      </c>
      <c r="AO5" s="77">
        <v>7</v>
      </c>
      <c r="AP5" s="77">
        <v>8</v>
      </c>
      <c r="AQ5" s="63"/>
      <c r="AR5" s="76">
        <v>0</v>
      </c>
      <c r="AS5" s="76">
        <v>1</v>
      </c>
      <c r="AT5" s="76">
        <v>2</v>
      </c>
      <c r="AU5" s="76">
        <v>3</v>
      </c>
      <c r="AV5" s="76">
        <v>4</v>
      </c>
      <c r="AW5" s="76">
        <v>5</v>
      </c>
      <c r="AX5" s="76">
        <v>6</v>
      </c>
      <c r="AY5" s="77">
        <v>7</v>
      </c>
      <c r="AZ5" s="77">
        <v>8</v>
      </c>
      <c r="BA5" s="63"/>
      <c r="BB5" s="76">
        <v>0</v>
      </c>
      <c r="BC5" s="76">
        <v>1</v>
      </c>
      <c r="BD5" s="76">
        <v>2</v>
      </c>
      <c r="BE5" s="76">
        <v>3</v>
      </c>
      <c r="BF5" s="76">
        <v>4</v>
      </c>
      <c r="BG5" s="76">
        <v>5</v>
      </c>
      <c r="BH5" s="76">
        <v>6</v>
      </c>
      <c r="BI5" s="77">
        <v>7</v>
      </c>
      <c r="BJ5" s="77">
        <v>8</v>
      </c>
    </row>
    <row r="6" spans="2:62" s="87" customFormat="1" ht="5.0999999999999996" customHeight="1">
      <c r="B6" s="138"/>
      <c r="C6" s="138"/>
      <c r="D6" s="155"/>
      <c r="E6" s="138"/>
      <c r="F6" s="68"/>
      <c r="G6" s="138"/>
      <c r="H6" s="82"/>
      <c r="I6" s="83"/>
      <c r="J6" s="84"/>
      <c r="K6" s="85"/>
      <c r="L6" s="86"/>
      <c r="M6" s="86"/>
      <c r="N6" s="85"/>
      <c r="O6" s="85"/>
      <c r="P6" s="85"/>
      <c r="Q6" s="85"/>
      <c r="R6" s="85"/>
      <c r="S6" s="85"/>
      <c r="T6" s="85"/>
      <c r="U6" s="85"/>
      <c r="V6" s="85"/>
      <c r="W6" s="86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85"/>
      <c r="AI6" s="85"/>
      <c r="AJ6" s="85"/>
      <c r="AK6" s="85"/>
      <c r="AL6" s="85"/>
      <c r="AM6" s="85"/>
      <c r="AN6" s="85"/>
      <c r="AO6" s="85"/>
      <c r="AP6" s="85"/>
      <c r="AQ6" s="86"/>
      <c r="AR6" s="85"/>
      <c r="AS6" s="85"/>
      <c r="AT6" s="85"/>
      <c r="AU6" s="85"/>
      <c r="AV6" s="85"/>
      <c r="AW6" s="85"/>
      <c r="AX6" s="85"/>
      <c r="AY6" s="85"/>
      <c r="AZ6" s="85"/>
      <c r="BA6" s="86"/>
      <c r="BB6" s="85"/>
      <c r="BC6" s="85"/>
      <c r="BD6" s="85"/>
      <c r="BE6" s="85"/>
      <c r="BF6" s="85"/>
      <c r="BG6" s="85"/>
      <c r="BH6" s="85"/>
      <c r="BI6" s="85"/>
      <c r="BJ6" s="85"/>
    </row>
    <row r="7" spans="2:62" s="93" customFormat="1" ht="25.5" customHeight="1">
      <c r="B7" s="141"/>
      <c r="C7" s="141"/>
      <c r="D7" s="773" t="s">
        <v>260</v>
      </c>
      <c r="E7" s="141"/>
      <c r="F7" s="69">
        <v>1</v>
      </c>
      <c r="G7" s="141"/>
      <c r="H7" s="64" t="s">
        <v>261</v>
      </c>
      <c r="I7" s="88" t="s">
        <v>336</v>
      </c>
      <c r="J7" s="89" t="s">
        <v>337</v>
      </c>
      <c r="K7" s="90">
        <v>9</v>
      </c>
      <c r="L7" s="91">
        <f>K7/18*100</f>
        <v>50</v>
      </c>
      <c r="M7" s="92"/>
      <c r="N7" s="90"/>
      <c r="O7" s="90"/>
      <c r="P7" s="90"/>
      <c r="Q7" s="90"/>
      <c r="R7" s="90"/>
      <c r="S7" s="90"/>
      <c r="T7" s="90"/>
      <c r="U7" s="90"/>
      <c r="V7" s="90"/>
      <c r="W7" s="92"/>
      <c r="X7" s="90"/>
      <c r="Y7" s="90"/>
      <c r="Z7" s="90"/>
      <c r="AA7" s="90"/>
      <c r="AB7" s="90"/>
      <c r="AC7" s="90"/>
      <c r="AD7" s="90"/>
      <c r="AE7" s="90"/>
      <c r="AF7" s="90"/>
      <c r="AG7" s="92"/>
      <c r="AH7" s="90"/>
      <c r="AI7" s="90"/>
      <c r="AJ7" s="90"/>
      <c r="AK7" s="90"/>
      <c r="AL7" s="90"/>
      <c r="AM7" s="90"/>
      <c r="AN7" s="90"/>
      <c r="AO7" s="90"/>
      <c r="AP7" s="90"/>
      <c r="AQ7" s="92"/>
      <c r="AR7" s="90"/>
      <c r="AS7" s="90"/>
      <c r="AT7" s="90"/>
      <c r="AU7" s="90"/>
      <c r="AV7" s="90"/>
      <c r="AW7" s="90"/>
      <c r="AX7" s="90"/>
      <c r="AY7" s="90"/>
      <c r="AZ7" s="90"/>
      <c r="BA7" s="92"/>
      <c r="BB7" s="90"/>
      <c r="BC7" s="90"/>
      <c r="BD7" s="90"/>
      <c r="BE7" s="90"/>
      <c r="BF7" s="90"/>
      <c r="BG7" s="90"/>
      <c r="BH7" s="90"/>
      <c r="BI7" s="90"/>
      <c r="BJ7" s="90"/>
    </row>
    <row r="8" spans="2:62" s="99" customFormat="1" ht="25.5" customHeight="1">
      <c r="B8" s="141"/>
      <c r="C8" s="141"/>
      <c r="D8" s="773"/>
      <c r="E8" s="141"/>
      <c r="F8" s="70">
        <v>2</v>
      </c>
      <c r="G8" s="141"/>
      <c r="H8" s="94" t="s">
        <v>262</v>
      </c>
      <c r="I8" s="95" t="s">
        <v>338</v>
      </c>
      <c r="J8" s="96" t="s">
        <v>335</v>
      </c>
      <c r="K8" s="97">
        <v>20</v>
      </c>
      <c r="L8" s="98">
        <f t="shared" ref="L8:L16" si="0">K8/18*100</f>
        <v>111.11111111111111</v>
      </c>
      <c r="M8" s="86"/>
      <c r="N8" s="97"/>
      <c r="O8" s="97"/>
      <c r="P8" s="97"/>
      <c r="Q8" s="97"/>
      <c r="R8" s="97"/>
      <c r="S8" s="97"/>
      <c r="T8" s="97"/>
      <c r="U8" s="97"/>
      <c r="V8" s="97"/>
      <c r="W8" s="86"/>
      <c r="X8" s="97"/>
      <c r="Y8" s="97"/>
      <c r="Z8" s="97"/>
      <c r="AA8" s="97"/>
      <c r="AB8" s="97"/>
      <c r="AC8" s="97"/>
      <c r="AD8" s="97"/>
      <c r="AE8" s="97"/>
      <c r="AF8" s="97"/>
      <c r="AG8" s="86"/>
      <c r="AH8" s="97"/>
      <c r="AI8" s="97"/>
      <c r="AJ8" s="97"/>
      <c r="AK8" s="97"/>
      <c r="AL8" s="97"/>
      <c r="AM8" s="97"/>
      <c r="AN8" s="97"/>
      <c r="AO8" s="97"/>
      <c r="AP8" s="97"/>
      <c r="AQ8" s="86"/>
      <c r="AR8" s="97"/>
      <c r="AS8" s="97"/>
      <c r="AT8" s="97"/>
      <c r="AU8" s="97"/>
      <c r="AV8" s="97"/>
      <c r="AW8" s="97"/>
      <c r="AX8" s="97"/>
      <c r="AY8" s="97"/>
      <c r="AZ8" s="97"/>
      <c r="BA8" s="86"/>
      <c r="BB8" s="97"/>
      <c r="BC8" s="97"/>
      <c r="BD8" s="97"/>
      <c r="BE8" s="97"/>
      <c r="BF8" s="97"/>
      <c r="BG8" s="97"/>
      <c r="BH8" s="97"/>
      <c r="BI8" s="97"/>
      <c r="BJ8" s="97"/>
    </row>
    <row r="9" spans="2:62" s="99" customFormat="1" ht="25.5" customHeight="1">
      <c r="B9" s="141"/>
      <c r="C9" s="141"/>
      <c r="D9" s="773"/>
      <c r="E9" s="141"/>
      <c r="F9" s="71">
        <v>3</v>
      </c>
      <c r="G9" s="141"/>
      <c r="H9" s="65" t="s">
        <v>263</v>
      </c>
      <c r="I9" s="100"/>
      <c r="J9" s="101"/>
      <c r="K9" s="102">
        <v>20</v>
      </c>
      <c r="L9" s="103">
        <f t="shared" si="0"/>
        <v>111.11111111111111</v>
      </c>
      <c r="M9" s="104"/>
      <c r="N9" s="102"/>
      <c r="O9" s="102"/>
      <c r="P9" s="102"/>
      <c r="Q9" s="102"/>
      <c r="R9" s="102"/>
      <c r="S9" s="102"/>
      <c r="T9" s="102"/>
      <c r="U9" s="102"/>
      <c r="V9" s="102"/>
      <c r="W9" s="104"/>
      <c r="X9" s="102"/>
      <c r="Y9" s="102"/>
      <c r="Z9" s="102"/>
      <c r="AA9" s="102"/>
      <c r="AB9" s="102"/>
      <c r="AC9" s="102"/>
      <c r="AD9" s="102"/>
      <c r="AE9" s="102"/>
      <c r="AF9" s="102"/>
      <c r="AG9" s="104"/>
      <c r="AH9" s="102"/>
      <c r="AI9" s="102"/>
      <c r="AJ9" s="102"/>
      <c r="AK9" s="102"/>
      <c r="AL9" s="102"/>
      <c r="AM9" s="102"/>
      <c r="AN9" s="102"/>
      <c r="AO9" s="102"/>
      <c r="AP9" s="102"/>
      <c r="AQ9" s="104"/>
      <c r="AR9" s="102"/>
      <c r="AS9" s="102"/>
      <c r="AT9" s="102"/>
      <c r="AU9" s="102"/>
      <c r="AV9" s="102"/>
      <c r="AW9" s="102"/>
      <c r="AX9" s="102"/>
      <c r="AY9" s="102"/>
      <c r="AZ9" s="102"/>
      <c r="BA9" s="104"/>
      <c r="BB9" s="102"/>
      <c r="BC9" s="102"/>
      <c r="BD9" s="102"/>
      <c r="BE9" s="102"/>
      <c r="BF9" s="102"/>
      <c r="BG9" s="102"/>
      <c r="BH9" s="102"/>
      <c r="BI9" s="102"/>
      <c r="BJ9" s="102"/>
    </row>
    <row r="10" spans="2:62" s="99" customFormat="1" ht="25.5" customHeight="1">
      <c r="B10" s="141"/>
      <c r="C10" s="141"/>
      <c r="D10" s="773"/>
      <c r="E10" s="141"/>
      <c r="F10" s="70">
        <v>4</v>
      </c>
      <c r="G10" s="141"/>
      <c r="H10" s="94" t="s">
        <v>264</v>
      </c>
      <c r="I10" s="95" t="s">
        <v>618</v>
      </c>
      <c r="J10" s="96"/>
      <c r="K10" s="97">
        <v>9</v>
      </c>
      <c r="L10" s="98">
        <f t="shared" si="0"/>
        <v>50</v>
      </c>
      <c r="M10" s="86"/>
      <c r="N10" s="97"/>
      <c r="O10" s="97"/>
      <c r="P10" s="97"/>
      <c r="Q10" s="97"/>
      <c r="R10" s="97"/>
      <c r="S10" s="97"/>
      <c r="T10" s="97"/>
      <c r="U10" s="97"/>
      <c r="V10" s="97"/>
      <c r="W10" s="86"/>
      <c r="X10" s="97"/>
      <c r="Y10" s="97"/>
      <c r="Z10" s="97"/>
      <c r="AA10" s="97"/>
      <c r="AB10" s="97"/>
      <c r="AC10" s="97"/>
      <c r="AD10" s="97"/>
      <c r="AE10" s="97"/>
      <c r="AF10" s="97"/>
      <c r="AG10" s="86"/>
      <c r="AH10" s="97"/>
      <c r="AI10" s="97"/>
      <c r="AJ10" s="97"/>
      <c r="AK10" s="97"/>
      <c r="AL10" s="97"/>
      <c r="AM10" s="97"/>
      <c r="AN10" s="97"/>
      <c r="AO10" s="97"/>
      <c r="AP10" s="97"/>
      <c r="AQ10" s="86"/>
      <c r="AR10" s="97"/>
      <c r="AS10" s="97"/>
      <c r="AT10" s="97"/>
      <c r="AU10" s="97"/>
      <c r="AV10" s="97"/>
      <c r="AW10" s="97"/>
      <c r="AX10" s="97"/>
      <c r="AY10" s="97"/>
      <c r="AZ10" s="97"/>
      <c r="BA10" s="86"/>
      <c r="BB10" s="97"/>
      <c r="BC10" s="97"/>
      <c r="BD10" s="97"/>
      <c r="BE10" s="97"/>
      <c r="BF10" s="97"/>
      <c r="BG10" s="97"/>
      <c r="BH10" s="97"/>
      <c r="BI10" s="97"/>
      <c r="BJ10" s="97"/>
    </row>
    <row r="11" spans="2:62" s="99" customFormat="1" ht="25.5" customHeight="1">
      <c r="B11" s="141"/>
      <c r="C11" s="141"/>
      <c r="D11" s="773"/>
      <c r="E11" s="141"/>
      <c r="F11" s="71">
        <v>5</v>
      </c>
      <c r="G11" s="141"/>
      <c r="H11" s="65" t="s">
        <v>265</v>
      </c>
      <c r="I11" s="100"/>
      <c r="J11" s="101"/>
      <c r="K11" s="102">
        <v>13</v>
      </c>
      <c r="L11" s="103">
        <f t="shared" si="0"/>
        <v>72.222222222222214</v>
      </c>
      <c r="M11" s="104"/>
      <c r="N11" s="102"/>
      <c r="O11" s="102"/>
      <c r="P11" s="102"/>
      <c r="Q11" s="102"/>
      <c r="R11" s="102"/>
      <c r="S11" s="102"/>
      <c r="T11" s="102"/>
      <c r="U11" s="102"/>
      <c r="V11" s="102"/>
      <c r="W11" s="104"/>
      <c r="X11" s="102"/>
      <c r="Y11" s="102"/>
      <c r="Z11" s="102"/>
      <c r="AA11" s="102"/>
      <c r="AB11" s="102"/>
      <c r="AC11" s="102"/>
      <c r="AD11" s="102"/>
      <c r="AE11" s="102"/>
      <c r="AF11" s="102"/>
      <c r="AG11" s="104"/>
      <c r="AH11" s="102"/>
      <c r="AI11" s="102"/>
      <c r="AJ11" s="102"/>
      <c r="AK11" s="102"/>
      <c r="AL11" s="102"/>
      <c r="AM11" s="102"/>
      <c r="AN11" s="102"/>
      <c r="AO11" s="102"/>
      <c r="AP11" s="102"/>
      <c r="AQ11" s="104"/>
      <c r="AR11" s="102"/>
      <c r="AS11" s="102"/>
      <c r="AT11" s="102"/>
      <c r="AU11" s="102"/>
      <c r="AV11" s="102"/>
      <c r="AW11" s="102"/>
      <c r="AX11" s="102"/>
      <c r="AY11" s="102"/>
      <c r="AZ11" s="102"/>
      <c r="BA11" s="104"/>
      <c r="BB11" s="102"/>
      <c r="BC11" s="102"/>
      <c r="BD11" s="102"/>
      <c r="BE11" s="102"/>
      <c r="BF11" s="102"/>
      <c r="BG11" s="102"/>
      <c r="BH11" s="102"/>
      <c r="BI11" s="102"/>
      <c r="BJ11" s="102"/>
    </row>
    <row r="12" spans="2:62" s="99" customFormat="1" ht="25.5" customHeight="1">
      <c r="B12" s="141"/>
      <c r="C12" s="141"/>
      <c r="D12" s="773"/>
      <c r="E12" s="141"/>
      <c r="F12" s="70">
        <v>6</v>
      </c>
      <c r="G12" s="141"/>
      <c r="H12" s="94" t="s">
        <v>266</v>
      </c>
      <c r="I12" s="95"/>
      <c r="J12" s="96"/>
      <c r="K12" s="97">
        <v>18</v>
      </c>
      <c r="L12" s="98">
        <f t="shared" si="0"/>
        <v>100</v>
      </c>
      <c r="M12" s="86"/>
      <c r="N12" s="97"/>
      <c r="O12" s="97"/>
      <c r="P12" s="97"/>
      <c r="Q12" s="97"/>
      <c r="R12" s="97"/>
      <c r="S12" s="97"/>
      <c r="T12" s="97"/>
      <c r="U12" s="97"/>
      <c r="V12" s="97"/>
      <c r="W12" s="86"/>
      <c r="X12" s="97"/>
      <c r="Y12" s="97"/>
      <c r="Z12" s="97"/>
      <c r="AA12" s="97"/>
      <c r="AB12" s="97"/>
      <c r="AC12" s="97"/>
      <c r="AD12" s="97"/>
      <c r="AE12" s="97"/>
      <c r="AF12" s="97"/>
      <c r="AG12" s="86"/>
      <c r="AH12" s="97"/>
      <c r="AI12" s="97"/>
      <c r="AJ12" s="97"/>
      <c r="AK12" s="97"/>
      <c r="AL12" s="97"/>
      <c r="AM12" s="97"/>
      <c r="AN12" s="97"/>
      <c r="AO12" s="97"/>
      <c r="AP12" s="97"/>
      <c r="AQ12" s="86"/>
      <c r="AR12" s="97"/>
      <c r="AS12" s="97"/>
      <c r="AT12" s="97"/>
      <c r="AU12" s="97"/>
      <c r="AV12" s="97"/>
      <c r="AW12" s="97"/>
      <c r="AX12" s="97"/>
      <c r="AY12" s="97"/>
      <c r="AZ12" s="97"/>
      <c r="BA12" s="86"/>
      <c r="BB12" s="97"/>
      <c r="BC12" s="97"/>
      <c r="BD12" s="97"/>
      <c r="BE12" s="97"/>
      <c r="BF12" s="97"/>
      <c r="BG12" s="97"/>
      <c r="BH12" s="97"/>
      <c r="BI12" s="97"/>
      <c r="BJ12" s="97"/>
    </row>
    <row r="13" spans="2:62" s="87" customFormat="1" ht="5.0999999999999996" customHeight="1">
      <c r="B13" s="138"/>
      <c r="C13" s="138"/>
      <c r="D13" s="155"/>
      <c r="E13" s="138"/>
      <c r="F13" s="68"/>
      <c r="G13" s="138"/>
      <c r="H13" s="82"/>
      <c r="I13" s="83"/>
      <c r="J13" s="84"/>
      <c r="K13" s="85"/>
      <c r="L13" s="86"/>
      <c r="M13" s="86"/>
      <c r="N13" s="85"/>
      <c r="O13" s="85"/>
      <c r="P13" s="85"/>
      <c r="Q13" s="85"/>
      <c r="R13" s="85"/>
      <c r="S13" s="85"/>
      <c r="T13" s="85"/>
      <c r="U13" s="85"/>
      <c r="V13" s="85"/>
      <c r="W13" s="86"/>
      <c r="X13" s="85"/>
      <c r="Y13" s="85"/>
      <c r="Z13" s="85"/>
      <c r="AA13" s="85"/>
      <c r="AB13" s="85"/>
      <c r="AC13" s="85"/>
      <c r="AD13" s="85"/>
      <c r="AE13" s="85"/>
      <c r="AF13" s="85"/>
      <c r="AG13" s="86"/>
      <c r="AH13" s="85"/>
      <c r="AI13" s="85"/>
      <c r="AJ13" s="85"/>
      <c r="AK13" s="85"/>
      <c r="AL13" s="85"/>
      <c r="AM13" s="85"/>
      <c r="AN13" s="85"/>
      <c r="AO13" s="85"/>
      <c r="AP13" s="85"/>
      <c r="AQ13" s="86"/>
      <c r="AR13" s="85"/>
      <c r="AS13" s="85"/>
      <c r="AT13" s="85"/>
      <c r="AU13" s="85"/>
      <c r="AV13" s="85"/>
      <c r="AW13" s="85"/>
      <c r="AX13" s="85"/>
      <c r="AY13" s="85"/>
      <c r="AZ13" s="85"/>
      <c r="BA13" s="86"/>
      <c r="BB13" s="85"/>
      <c r="BC13" s="85"/>
      <c r="BD13" s="85"/>
      <c r="BE13" s="85"/>
      <c r="BF13" s="85"/>
      <c r="BG13" s="85"/>
      <c r="BH13" s="85"/>
      <c r="BI13" s="85"/>
      <c r="BJ13" s="85"/>
    </row>
    <row r="14" spans="2:62" s="99" customFormat="1" ht="25.5" customHeight="1">
      <c r="B14" s="142"/>
      <c r="C14" s="142"/>
      <c r="D14" s="785" t="s">
        <v>267</v>
      </c>
      <c r="E14" s="142"/>
      <c r="F14" s="71">
        <v>1</v>
      </c>
      <c r="G14" s="142"/>
      <c r="H14" s="65" t="s">
        <v>268</v>
      </c>
      <c r="I14" s="100"/>
      <c r="J14" s="101"/>
      <c r="K14" s="102">
        <v>6</v>
      </c>
      <c r="L14" s="103">
        <f t="shared" si="0"/>
        <v>33.333333333333329</v>
      </c>
      <c r="M14" s="104"/>
      <c r="N14" s="102"/>
      <c r="O14" s="102"/>
      <c r="P14" s="102"/>
      <c r="Q14" s="102"/>
      <c r="R14" s="102"/>
      <c r="S14" s="102"/>
      <c r="T14" s="102"/>
      <c r="U14" s="102"/>
      <c r="V14" s="102"/>
      <c r="W14" s="104"/>
      <c r="X14" s="102"/>
      <c r="Y14" s="102"/>
      <c r="Z14" s="102"/>
      <c r="AA14" s="102"/>
      <c r="AB14" s="102"/>
      <c r="AC14" s="102"/>
      <c r="AD14" s="102"/>
      <c r="AE14" s="102"/>
      <c r="AF14" s="102"/>
      <c r="AG14" s="104"/>
      <c r="AH14" s="102"/>
      <c r="AI14" s="102"/>
      <c r="AJ14" s="102"/>
      <c r="AK14" s="102"/>
      <c r="AL14" s="102"/>
      <c r="AM14" s="102"/>
      <c r="AN14" s="102"/>
      <c r="AO14" s="102"/>
      <c r="AP14" s="102"/>
      <c r="AQ14" s="104"/>
      <c r="AR14" s="102"/>
      <c r="AS14" s="102"/>
      <c r="AT14" s="102"/>
      <c r="AU14" s="102"/>
      <c r="AV14" s="102"/>
      <c r="AW14" s="102"/>
      <c r="AX14" s="102"/>
      <c r="AY14" s="102"/>
      <c r="AZ14" s="102"/>
      <c r="BA14" s="104"/>
      <c r="BB14" s="102"/>
      <c r="BC14" s="102"/>
      <c r="BD14" s="102"/>
      <c r="BE14" s="102"/>
      <c r="BF14" s="102"/>
      <c r="BG14" s="102"/>
      <c r="BH14" s="102"/>
      <c r="BI14" s="102"/>
      <c r="BJ14" s="102"/>
    </row>
    <row r="15" spans="2:62" s="99" customFormat="1" ht="25.5" customHeight="1">
      <c r="B15" s="142"/>
      <c r="C15" s="142"/>
      <c r="D15" s="786"/>
      <c r="E15" s="142"/>
      <c r="F15" s="70">
        <v>2</v>
      </c>
      <c r="G15" s="142"/>
      <c r="H15" s="94" t="s">
        <v>269</v>
      </c>
      <c r="I15" s="95" t="s">
        <v>619</v>
      </c>
      <c r="J15" s="96"/>
      <c r="K15" s="97">
        <v>18</v>
      </c>
      <c r="L15" s="98">
        <f t="shared" si="0"/>
        <v>100</v>
      </c>
      <c r="M15" s="86"/>
      <c r="N15" s="97"/>
      <c r="O15" s="97"/>
      <c r="P15" s="97"/>
      <c r="Q15" s="97"/>
      <c r="R15" s="97"/>
      <c r="S15" s="97"/>
      <c r="T15" s="97"/>
      <c r="U15" s="97"/>
      <c r="V15" s="97"/>
      <c r="W15" s="86"/>
      <c r="X15" s="97"/>
      <c r="Y15" s="97"/>
      <c r="Z15" s="97"/>
      <c r="AA15" s="97"/>
      <c r="AB15" s="97"/>
      <c r="AC15" s="97"/>
      <c r="AD15" s="97"/>
      <c r="AE15" s="97"/>
      <c r="AF15" s="97"/>
      <c r="AG15" s="86"/>
      <c r="AH15" s="97"/>
      <c r="AI15" s="97"/>
      <c r="AJ15" s="97"/>
      <c r="AK15" s="97"/>
      <c r="AL15" s="97"/>
      <c r="AM15" s="97"/>
      <c r="AN15" s="97"/>
      <c r="AO15" s="97"/>
      <c r="AP15" s="97"/>
      <c r="AQ15" s="86"/>
      <c r="AR15" s="97"/>
      <c r="AS15" s="97"/>
      <c r="AT15" s="97"/>
      <c r="AU15" s="97"/>
      <c r="AV15" s="97"/>
      <c r="AW15" s="97"/>
      <c r="AX15" s="97"/>
      <c r="AY15" s="97"/>
      <c r="AZ15" s="97"/>
      <c r="BA15" s="86"/>
      <c r="BB15" s="97"/>
      <c r="BC15" s="97"/>
      <c r="BD15" s="97"/>
      <c r="BE15" s="97"/>
      <c r="BF15" s="97"/>
      <c r="BG15" s="97"/>
      <c r="BH15" s="97"/>
      <c r="BI15" s="97"/>
      <c r="BJ15" s="97"/>
    </row>
    <row r="16" spans="2:62" s="99" customFormat="1" ht="25.5" customHeight="1">
      <c r="B16" s="142"/>
      <c r="C16" s="142"/>
      <c r="D16" s="787"/>
      <c r="E16" s="142"/>
      <c r="F16" s="71">
        <v>3</v>
      </c>
      <c r="G16" s="142"/>
      <c r="H16" s="65" t="s">
        <v>271</v>
      </c>
      <c r="I16" s="100"/>
      <c r="J16" s="101"/>
      <c r="K16" s="102">
        <v>18</v>
      </c>
      <c r="L16" s="103">
        <f t="shared" si="0"/>
        <v>100</v>
      </c>
      <c r="M16" s="104"/>
      <c r="N16" s="102"/>
      <c r="O16" s="102"/>
      <c r="P16" s="102"/>
      <c r="Q16" s="102"/>
      <c r="R16" s="102"/>
      <c r="S16" s="102"/>
      <c r="T16" s="102"/>
      <c r="U16" s="102"/>
      <c r="V16" s="102"/>
      <c r="W16" s="104"/>
      <c r="X16" s="102"/>
      <c r="Y16" s="102"/>
      <c r="Z16" s="102"/>
      <c r="AA16" s="102"/>
      <c r="AB16" s="102"/>
      <c r="AC16" s="102"/>
      <c r="AD16" s="102"/>
      <c r="AE16" s="102"/>
      <c r="AF16" s="102"/>
      <c r="AG16" s="104"/>
      <c r="AH16" s="102"/>
      <c r="AI16" s="102"/>
      <c r="AJ16" s="102"/>
      <c r="AK16" s="102"/>
      <c r="AL16" s="102"/>
      <c r="AM16" s="102"/>
      <c r="AN16" s="102"/>
      <c r="AO16" s="102"/>
      <c r="AP16" s="102"/>
      <c r="AQ16" s="104"/>
      <c r="AR16" s="102"/>
      <c r="AS16" s="102"/>
      <c r="AT16" s="102"/>
      <c r="AU16" s="102"/>
      <c r="AV16" s="102"/>
      <c r="AW16" s="102"/>
      <c r="AX16" s="102"/>
      <c r="AY16" s="102"/>
      <c r="AZ16" s="102"/>
      <c r="BA16" s="104"/>
      <c r="BB16" s="102"/>
      <c r="BC16" s="102"/>
      <c r="BD16" s="102"/>
      <c r="BE16" s="102"/>
      <c r="BF16" s="102"/>
      <c r="BG16" s="102"/>
      <c r="BH16" s="102"/>
      <c r="BI16" s="102"/>
      <c r="BJ16" s="102"/>
    </row>
    <row r="17" spans="2:62" s="87" customFormat="1" ht="5.0999999999999996" customHeight="1">
      <c r="B17" s="139"/>
      <c r="C17" s="139"/>
      <c r="D17" s="156"/>
      <c r="E17" s="139"/>
      <c r="F17" s="72"/>
      <c r="G17" s="139"/>
      <c r="H17" s="66"/>
      <c r="I17" s="105"/>
      <c r="J17" s="106"/>
      <c r="K17" s="107"/>
      <c r="L17" s="104"/>
      <c r="M17" s="104"/>
      <c r="N17" s="107"/>
      <c r="O17" s="107"/>
      <c r="P17" s="107"/>
      <c r="Q17" s="107"/>
      <c r="R17" s="107"/>
      <c r="S17" s="107"/>
      <c r="T17" s="107"/>
      <c r="U17" s="107"/>
      <c r="V17" s="107"/>
      <c r="W17" s="104"/>
      <c r="X17" s="107"/>
      <c r="Y17" s="107"/>
      <c r="Z17" s="107"/>
      <c r="AA17" s="107"/>
      <c r="AB17" s="107"/>
      <c r="AC17" s="107"/>
      <c r="AD17" s="107"/>
      <c r="AE17" s="107"/>
      <c r="AF17" s="107"/>
      <c r="AG17" s="104"/>
      <c r="AH17" s="107"/>
      <c r="AI17" s="107"/>
      <c r="AJ17" s="107"/>
      <c r="AK17" s="107"/>
      <c r="AL17" s="107"/>
      <c r="AM17" s="107"/>
      <c r="AN17" s="107"/>
      <c r="AO17" s="107"/>
      <c r="AP17" s="107"/>
      <c r="AQ17" s="104"/>
      <c r="AR17" s="107"/>
      <c r="AS17" s="107"/>
      <c r="AT17" s="107"/>
      <c r="AU17" s="107"/>
      <c r="AV17" s="107"/>
      <c r="AW17" s="107"/>
      <c r="AX17" s="107"/>
      <c r="AY17" s="107"/>
      <c r="AZ17" s="107"/>
      <c r="BA17" s="104"/>
      <c r="BB17" s="107"/>
      <c r="BC17" s="107"/>
      <c r="BD17" s="107"/>
      <c r="BE17" s="107"/>
      <c r="BF17" s="107"/>
      <c r="BG17" s="107"/>
      <c r="BH17" s="107"/>
      <c r="BI17" s="107"/>
      <c r="BJ17" s="107"/>
    </row>
    <row r="18" spans="2:62" s="99" customFormat="1" ht="25.5" customHeight="1">
      <c r="B18" s="143"/>
      <c r="C18" s="143"/>
      <c r="D18" s="788" t="s">
        <v>272</v>
      </c>
      <c r="E18" s="143"/>
      <c r="F18" s="70">
        <v>1</v>
      </c>
      <c r="G18" s="143"/>
      <c r="H18" s="94" t="s">
        <v>273</v>
      </c>
      <c r="I18" s="153" t="s">
        <v>620</v>
      </c>
      <c r="J18" s="96"/>
      <c r="K18" s="97">
        <v>20</v>
      </c>
      <c r="L18" s="98">
        <f>K18/20*100</f>
        <v>100</v>
      </c>
      <c r="M18" s="86"/>
      <c r="N18" s="97"/>
      <c r="O18" s="97"/>
      <c r="P18" s="97"/>
      <c r="Q18" s="97"/>
      <c r="R18" s="97"/>
      <c r="S18" s="97"/>
      <c r="T18" s="97"/>
      <c r="U18" s="97"/>
      <c r="V18" s="97"/>
      <c r="W18" s="86"/>
      <c r="X18" s="97"/>
      <c r="Y18" s="97"/>
      <c r="Z18" s="97"/>
      <c r="AA18" s="97"/>
      <c r="AB18" s="97"/>
      <c r="AC18" s="97"/>
      <c r="AD18" s="97"/>
      <c r="AE18" s="97"/>
      <c r="AF18" s="97"/>
      <c r="AG18" s="86"/>
      <c r="AH18" s="97"/>
      <c r="AI18" s="97"/>
      <c r="AJ18" s="97"/>
      <c r="AK18" s="97"/>
      <c r="AL18" s="97"/>
      <c r="AM18" s="97"/>
      <c r="AN18" s="97"/>
      <c r="AO18" s="97"/>
      <c r="AP18" s="97"/>
      <c r="AQ18" s="86"/>
      <c r="AR18" s="97"/>
      <c r="AS18" s="97"/>
      <c r="AT18" s="97"/>
      <c r="AU18" s="97"/>
      <c r="AV18" s="97"/>
      <c r="AW18" s="97"/>
      <c r="AX18" s="97"/>
      <c r="AY18" s="97"/>
      <c r="AZ18" s="97"/>
      <c r="BA18" s="86"/>
      <c r="BB18" s="97"/>
      <c r="BC18" s="97"/>
      <c r="BD18" s="97"/>
      <c r="BE18" s="97"/>
      <c r="BF18" s="97"/>
      <c r="BG18" s="97"/>
      <c r="BH18" s="97"/>
      <c r="BI18" s="97"/>
      <c r="BJ18" s="97"/>
    </row>
    <row r="19" spans="2:62" s="99" customFormat="1" ht="25.5" customHeight="1">
      <c r="B19" s="143"/>
      <c r="C19" s="143"/>
      <c r="D19" s="789"/>
      <c r="E19" s="143"/>
      <c r="F19" s="71">
        <v>2</v>
      </c>
      <c r="G19" s="143"/>
      <c r="H19" s="65" t="s">
        <v>274</v>
      </c>
      <c r="I19" s="154"/>
      <c r="J19" s="101"/>
      <c r="K19" s="102">
        <v>6</v>
      </c>
      <c r="L19" s="103">
        <f t="shared" ref="L19:L44" si="1">K19/20*100</f>
        <v>30</v>
      </c>
      <c r="M19" s="104"/>
      <c r="N19" s="102"/>
      <c r="O19" s="102"/>
      <c r="P19" s="102"/>
      <c r="Q19" s="102"/>
      <c r="R19" s="102"/>
      <c r="S19" s="102"/>
      <c r="T19" s="102"/>
      <c r="U19" s="102"/>
      <c r="V19" s="102"/>
      <c r="W19" s="104"/>
      <c r="X19" s="102"/>
      <c r="Y19" s="102"/>
      <c r="Z19" s="102"/>
      <c r="AA19" s="102"/>
      <c r="AB19" s="102"/>
      <c r="AC19" s="102"/>
      <c r="AD19" s="102"/>
      <c r="AE19" s="102"/>
      <c r="AF19" s="102"/>
      <c r="AG19" s="104"/>
      <c r="AH19" s="102"/>
      <c r="AI19" s="102"/>
      <c r="AJ19" s="102"/>
      <c r="AK19" s="102"/>
      <c r="AL19" s="102"/>
      <c r="AM19" s="102"/>
      <c r="AN19" s="102"/>
      <c r="AO19" s="102"/>
      <c r="AP19" s="102"/>
      <c r="AQ19" s="104"/>
      <c r="AR19" s="102"/>
      <c r="AS19" s="102"/>
      <c r="AT19" s="102"/>
      <c r="AU19" s="102"/>
      <c r="AV19" s="102"/>
      <c r="AW19" s="102"/>
      <c r="AX19" s="102"/>
      <c r="AY19" s="102"/>
      <c r="AZ19" s="102"/>
      <c r="BA19" s="104"/>
      <c r="BB19" s="102"/>
      <c r="BC19" s="102"/>
      <c r="BD19" s="102"/>
      <c r="BE19" s="102"/>
      <c r="BF19" s="102"/>
      <c r="BG19" s="102"/>
      <c r="BH19" s="102"/>
      <c r="BI19" s="102"/>
      <c r="BJ19" s="102"/>
    </row>
    <row r="20" spans="2:62" s="87" customFormat="1" ht="5.0999999999999996" customHeight="1">
      <c r="B20" s="138"/>
      <c r="C20" s="138"/>
      <c r="D20" s="155"/>
      <c r="E20" s="138"/>
      <c r="F20" s="72"/>
      <c r="G20" s="138"/>
      <c r="H20" s="66"/>
      <c r="I20" s="105"/>
      <c r="J20" s="106"/>
      <c r="K20" s="107"/>
      <c r="L20" s="104"/>
      <c r="M20" s="104"/>
      <c r="N20" s="107"/>
      <c r="O20" s="107"/>
      <c r="P20" s="107"/>
      <c r="Q20" s="107"/>
      <c r="R20" s="107"/>
      <c r="S20" s="107"/>
      <c r="T20" s="107"/>
      <c r="U20" s="107"/>
      <c r="V20" s="107"/>
      <c r="W20" s="104"/>
      <c r="X20" s="107"/>
      <c r="Y20" s="107"/>
      <c r="Z20" s="107"/>
      <c r="AA20" s="107"/>
      <c r="AB20" s="107"/>
      <c r="AC20" s="107"/>
      <c r="AD20" s="107"/>
      <c r="AE20" s="107"/>
      <c r="AF20" s="107"/>
      <c r="AG20" s="104"/>
      <c r="AH20" s="107"/>
      <c r="AI20" s="107"/>
      <c r="AJ20" s="107"/>
      <c r="AK20" s="107"/>
      <c r="AL20" s="107"/>
      <c r="AM20" s="107"/>
      <c r="AN20" s="107"/>
      <c r="AO20" s="107"/>
      <c r="AP20" s="107"/>
      <c r="AQ20" s="104"/>
      <c r="AR20" s="107"/>
      <c r="AS20" s="107"/>
      <c r="AT20" s="107"/>
      <c r="AU20" s="107"/>
      <c r="AV20" s="107"/>
      <c r="AW20" s="107"/>
      <c r="AX20" s="107"/>
      <c r="AY20" s="107"/>
      <c r="AZ20" s="107"/>
      <c r="BA20" s="104"/>
      <c r="BB20" s="107"/>
      <c r="BC20" s="107"/>
      <c r="BD20" s="107"/>
      <c r="BE20" s="107"/>
      <c r="BF20" s="107"/>
      <c r="BG20" s="107"/>
      <c r="BH20" s="107"/>
      <c r="BI20" s="107"/>
      <c r="BJ20" s="107"/>
    </row>
    <row r="21" spans="2:62" s="99" customFormat="1" ht="25.5" customHeight="1">
      <c r="B21" s="144"/>
      <c r="C21" s="144"/>
      <c r="D21" s="774" t="s">
        <v>275</v>
      </c>
      <c r="E21" s="144"/>
      <c r="F21" s="70">
        <v>1</v>
      </c>
      <c r="G21" s="144"/>
      <c r="H21" s="94" t="s">
        <v>273</v>
      </c>
      <c r="I21" s="153"/>
      <c r="J21" s="96"/>
      <c r="K21" s="97">
        <v>2</v>
      </c>
      <c r="L21" s="98">
        <f t="shared" si="1"/>
        <v>10</v>
      </c>
      <c r="M21" s="86"/>
      <c r="N21" s="97"/>
      <c r="O21" s="97"/>
      <c r="P21" s="97"/>
      <c r="Q21" s="97"/>
      <c r="R21" s="97"/>
      <c r="S21" s="97"/>
      <c r="T21" s="97"/>
      <c r="U21" s="97"/>
      <c r="V21" s="97"/>
      <c r="W21" s="86"/>
      <c r="X21" s="97"/>
      <c r="Y21" s="97"/>
      <c r="Z21" s="97"/>
      <c r="AA21" s="97"/>
      <c r="AB21" s="97"/>
      <c r="AC21" s="97"/>
      <c r="AD21" s="97"/>
      <c r="AE21" s="97"/>
      <c r="AF21" s="97"/>
      <c r="AG21" s="86"/>
      <c r="AH21" s="97"/>
      <c r="AI21" s="97"/>
      <c r="AJ21" s="97"/>
      <c r="AK21" s="97"/>
      <c r="AL21" s="97"/>
      <c r="AM21" s="97"/>
      <c r="AN21" s="97"/>
      <c r="AO21" s="97"/>
      <c r="AP21" s="97"/>
      <c r="AQ21" s="86"/>
      <c r="AR21" s="97"/>
      <c r="AS21" s="97"/>
      <c r="AT21" s="97"/>
      <c r="AU21" s="97"/>
      <c r="AV21" s="97"/>
      <c r="AW21" s="97"/>
      <c r="AX21" s="97"/>
      <c r="AY21" s="97"/>
      <c r="AZ21" s="97"/>
      <c r="BA21" s="86"/>
      <c r="BB21" s="97"/>
      <c r="BC21" s="97"/>
      <c r="BD21" s="97"/>
      <c r="BE21" s="97"/>
      <c r="BF21" s="97"/>
      <c r="BG21" s="97"/>
      <c r="BH21" s="97"/>
      <c r="BI21" s="97"/>
      <c r="BJ21" s="97"/>
    </row>
    <row r="22" spans="2:62" s="99" customFormat="1" ht="25.5" customHeight="1">
      <c r="B22" s="144"/>
      <c r="C22" s="144"/>
      <c r="D22" s="775"/>
      <c r="E22" s="144"/>
      <c r="F22" s="71">
        <v>2</v>
      </c>
      <c r="G22" s="144"/>
      <c r="H22" s="65" t="s">
        <v>274</v>
      </c>
      <c r="I22" s="154"/>
      <c r="J22" s="101"/>
      <c r="K22" s="102">
        <v>4</v>
      </c>
      <c r="L22" s="103">
        <f t="shared" si="1"/>
        <v>20</v>
      </c>
      <c r="M22" s="104"/>
      <c r="N22" s="102"/>
      <c r="O22" s="102"/>
      <c r="P22" s="102"/>
      <c r="Q22" s="102"/>
      <c r="R22" s="102"/>
      <c r="S22" s="102"/>
      <c r="T22" s="102"/>
      <c r="U22" s="102"/>
      <c r="V22" s="102"/>
      <c r="W22" s="104"/>
      <c r="X22" s="102"/>
      <c r="Y22" s="102"/>
      <c r="Z22" s="102"/>
      <c r="AA22" s="102"/>
      <c r="AB22" s="102"/>
      <c r="AC22" s="102"/>
      <c r="AD22" s="102"/>
      <c r="AE22" s="102"/>
      <c r="AF22" s="102"/>
      <c r="AG22" s="104"/>
      <c r="AH22" s="102"/>
      <c r="AI22" s="102"/>
      <c r="AJ22" s="102"/>
      <c r="AK22" s="102"/>
      <c r="AL22" s="102"/>
      <c r="AM22" s="102"/>
      <c r="AN22" s="102"/>
      <c r="AO22" s="102"/>
      <c r="AP22" s="102"/>
      <c r="AQ22" s="104"/>
      <c r="AR22" s="102"/>
      <c r="AS22" s="102"/>
      <c r="AT22" s="102"/>
      <c r="AU22" s="102"/>
      <c r="AV22" s="102"/>
      <c r="AW22" s="102"/>
      <c r="AX22" s="102"/>
      <c r="AY22" s="102"/>
      <c r="AZ22" s="102"/>
      <c r="BA22" s="104"/>
      <c r="BB22" s="102"/>
      <c r="BC22" s="102"/>
      <c r="BD22" s="102"/>
      <c r="BE22" s="102"/>
      <c r="BF22" s="102"/>
      <c r="BG22" s="102"/>
      <c r="BH22" s="102"/>
      <c r="BI22" s="102"/>
      <c r="BJ22" s="102"/>
    </row>
    <row r="23" spans="2:62" s="87" customFormat="1" ht="5.0999999999999996" customHeight="1">
      <c r="B23" s="138"/>
      <c r="C23" s="138"/>
      <c r="D23" s="155"/>
      <c r="E23" s="138"/>
      <c r="F23" s="72"/>
      <c r="G23" s="138"/>
      <c r="H23" s="66"/>
      <c r="I23" s="105"/>
      <c r="J23" s="106"/>
      <c r="K23" s="107"/>
      <c r="L23" s="104"/>
      <c r="M23" s="104"/>
      <c r="N23" s="107"/>
      <c r="O23" s="107"/>
      <c r="P23" s="107"/>
      <c r="Q23" s="107"/>
      <c r="R23" s="107"/>
      <c r="S23" s="107"/>
      <c r="T23" s="107"/>
      <c r="U23" s="107"/>
      <c r="V23" s="107"/>
      <c r="W23" s="104"/>
      <c r="X23" s="107"/>
      <c r="Y23" s="107"/>
      <c r="Z23" s="107"/>
      <c r="AA23" s="107"/>
      <c r="AB23" s="107"/>
      <c r="AC23" s="107"/>
      <c r="AD23" s="107"/>
      <c r="AE23" s="107"/>
      <c r="AF23" s="107"/>
      <c r="AG23" s="104"/>
      <c r="AH23" s="107"/>
      <c r="AI23" s="107"/>
      <c r="AJ23" s="107"/>
      <c r="AK23" s="107"/>
      <c r="AL23" s="107"/>
      <c r="AM23" s="107"/>
      <c r="AN23" s="107"/>
      <c r="AO23" s="107"/>
      <c r="AP23" s="107"/>
      <c r="AQ23" s="104"/>
      <c r="AR23" s="107"/>
      <c r="AS23" s="107"/>
      <c r="AT23" s="107"/>
      <c r="AU23" s="107"/>
      <c r="AV23" s="107"/>
      <c r="AW23" s="107"/>
      <c r="AX23" s="107"/>
      <c r="AY23" s="107"/>
      <c r="AZ23" s="107"/>
      <c r="BA23" s="104"/>
      <c r="BB23" s="107"/>
      <c r="BC23" s="107"/>
      <c r="BD23" s="107"/>
      <c r="BE23" s="107"/>
      <c r="BF23" s="107"/>
      <c r="BG23" s="107"/>
      <c r="BH23" s="107"/>
      <c r="BI23" s="107"/>
      <c r="BJ23" s="107"/>
    </row>
    <row r="24" spans="2:62" s="99" customFormat="1" ht="25.5" customHeight="1">
      <c r="B24" s="143"/>
      <c r="C24" s="143"/>
      <c r="D24" s="788" t="s">
        <v>276</v>
      </c>
      <c r="E24" s="143"/>
      <c r="F24" s="70">
        <v>1</v>
      </c>
      <c r="G24" s="143"/>
      <c r="H24" s="94" t="s">
        <v>277</v>
      </c>
      <c r="I24" s="153"/>
      <c r="J24" s="96"/>
      <c r="K24" s="108">
        <v>7</v>
      </c>
      <c r="L24" s="98">
        <f t="shared" si="1"/>
        <v>35</v>
      </c>
      <c r="M24" s="86"/>
      <c r="N24" s="97"/>
      <c r="O24" s="109"/>
      <c r="P24" s="97"/>
      <c r="Q24" s="97"/>
      <c r="R24" s="97"/>
      <c r="S24" s="97"/>
      <c r="T24" s="97"/>
      <c r="U24" s="97"/>
      <c r="V24" s="97"/>
      <c r="W24" s="86"/>
      <c r="X24" s="97"/>
      <c r="Y24" s="97"/>
      <c r="Z24" s="97"/>
      <c r="AA24" s="97"/>
      <c r="AB24" s="97"/>
      <c r="AC24" s="97"/>
      <c r="AD24" s="97"/>
      <c r="AE24" s="97"/>
      <c r="AF24" s="97"/>
      <c r="AG24" s="86"/>
      <c r="AH24" s="97"/>
      <c r="AI24" s="97"/>
      <c r="AJ24" s="97"/>
      <c r="AK24" s="97"/>
      <c r="AL24" s="97"/>
      <c r="AM24" s="97"/>
      <c r="AN24" s="97"/>
      <c r="AO24" s="97"/>
      <c r="AP24" s="97"/>
      <c r="AQ24" s="86"/>
      <c r="AR24" s="97"/>
      <c r="AS24" s="97"/>
      <c r="AT24" s="97"/>
      <c r="AU24" s="97"/>
      <c r="AV24" s="97"/>
      <c r="AW24" s="97"/>
      <c r="AX24" s="97"/>
      <c r="AY24" s="97"/>
      <c r="AZ24" s="97"/>
      <c r="BA24" s="86"/>
      <c r="BB24" s="97"/>
      <c r="BC24" s="97"/>
      <c r="BD24" s="97"/>
      <c r="BE24" s="97"/>
      <c r="BF24" s="97"/>
      <c r="BG24" s="97"/>
      <c r="BH24" s="97"/>
      <c r="BI24" s="97"/>
      <c r="BJ24" s="97"/>
    </row>
    <row r="25" spans="2:62" s="99" customFormat="1" ht="25.5" customHeight="1">
      <c r="B25" s="143"/>
      <c r="C25" s="143"/>
      <c r="D25" s="789"/>
      <c r="E25" s="143"/>
      <c r="F25" s="71">
        <v>2</v>
      </c>
      <c r="G25" s="143"/>
      <c r="H25" s="65" t="s">
        <v>278</v>
      </c>
      <c r="I25" s="154"/>
      <c r="J25" s="101"/>
      <c r="K25" s="110">
        <v>19</v>
      </c>
      <c r="L25" s="103">
        <f t="shared" si="1"/>
        <v>95</v>
      </c>
      <c r="M25" s="104"/>
      <c r="N25" s="102"/>
      <c r="O25" s="111"/>
      <c r="P25" s="102"/>
      <c r="Q25" s="102"/>
      <c r="R25" s="102"/>
      <c r="S25" s="102"/>
      <c r="T25" s="102"/>
      <c r="U25" s="102"/>
      <c r="V25" s="102"/>
      <c r="W25" s="104"/>
      <c r="X25" s="102"/>
      <c r="Y25" s="102"/>
      <c r="Z25" s="102"/>
      <c r="AA25" s="102"/>
      <c r="AB25" s="102"/>
      <c r="AC25" s="102"/>
      <c r="AD25" s="102"/>
      <c r="AE25" s="102"/>
      <c r="AF25" s="102"/>
      <c r="AG25" s="104"/>
      <c r="AH25" s="102"/>
      <c r="AI25" s="102"/>
      <c r="AJ25" s="102"/>
      <c r="AK25" s="102"/>
      <c r="AL25" s="102"/>
      <c r="AM25" s="102"/>
      <c r="AN25" s="102"/>
      <c r="AO25" s="102"/>
      <c r="AP25" s="102"/>
      <c r="AQ25" s="104"/>
      <c r="AR25" s="102"/>
      <c r="AS25" s="102"/>
      <c r="AT25" s="102"/>
      <c r="AU25" s="102"/>
      <c r="AV25" s="102"/>
      <c r="AW25" s="102"/>
      <c r="AX25" s="102"/>
      <c r="AY25" s="102"/>
      <c r="AZ25" s="102"/>
      <c r="BA25" s="104"/>
      <c r="BB25" s="102"/>
      <c r="BC25" s="102"/>
      <c r="BD25" s="102"/>
      <c r="BE25" s="102"/>
      <c r="BF25" s="102"/>
      <c r="BG25" s="102"/>
      <c r="BH25" s="102"/>
      <c r="BI25" s="102"/>
      <c r="BJ25" s="102"/>
    </row>
    <row r="26" spans="2:62" s="87" customFormat="1" ht="5.0999999999999996" customHeight="1">
      <c r="B26" s="138"/>
      <c r="C26" s="138"/>
      <c r="D26" s="155"/>
      <c r="E26" s="138"/>
      <c r="F26" s="72"/>
      <c r="G26" s="138"/>
      <c r="H26" s="66"/>
      <c r="I26" s="105"/>
      <c r="J26" s="106"/>
      <c r="K26" s="107"/>
      <c r="L26" s="104"/>
      <c r="M26" s="104"/>
      <c r="N26" s="107"/>
      <c r="O26" s="107"/>
      <c r="P26" s="107"/>
      <c r="Q26" s="107"/>
      <c r="R26" s="107"/>
      <c r="S26" s="107"/>
      <c r="T26" s="107"/>
      <c r="U26" s="107"/>
      <c r="V26" s="107"/>
      <c r="W26" s="104"/>
      <c r="X26" s="107"/>
      <c r="Y26" s="107"/>
      <c r="Z26" s="107"/>
      <c r="AA26" s="107"/>
      <c r="AB26" s="107"/>
      <c r="AC26" s="107"/>
      <c r="AD26" s="107"/>
      <c r="AE26" s="107"/>
      <c r="AF26" s="107"/>
      <c r="AG26" s="104"/>
      <c r="AH26" s="107"/>
      <c r="AI26" s="107"/>
      <c r="AJ26" s="107"/>
      <c r="AK26" s="107"/>
      <c r="AL26" s="107"/>
      <c r="AM26" s="107"/>
      <c r="AN26" s="107"/>
      <c r="AO26" s="107"/>
      <c r="AP26" s="107"/>
      <c r="AQ26" s="104"/>
      <c r="AR26" s="107"/>
      <c r="AS26" s="107"/>
      <c r="AT26" s="107"/>
      <c r="AU26" s="107"/>
      <c r="AV26" s="107"/>
      <c r="AW26" s="107"/>
      <c r="AX26" s="107"/>
      <c r="AY26" s="107"/>
      <c r="AZ26" s="107"/>
      <c r="BA26" s="104"/>
      <c r="BB26" s="107"/>
      <c r="BC26" s="107"/>
      <c r="BD26" s="107"/>
      <c r="BE26" s="107"/>
      <c r="BF26" s="107"/>
      <c r="BG26" s="107"/>
      <c r="BH26" s="107"/>
      <c r="BI26" s="107"/>
      <c r="BJ26" s="107"/>
    </row>
    <row r="27" spans="2:62" s="99" customFormat="1" ht="25.5" customHeight="1">
      <c r="B27" s="145"/>
      <c r="C27" s="145"/>
      <c r="D27" s="774" t="s">
        <v>279</v>
      </c>
      <c r="E27" s="145"/>
      <c r="F27" s="70">
        <v>1</v>
      </c>
      <c r="G27" s="145"/>
      <c r="H27" s="94" t="s">
        <v>277</v>
      </c>
      <c r="I27" s="153"/>
      <c r="J27" s="96"/>
      <c r="K27" s="108">
        <v>2</v>
      </c>
      <c r="L27" s="98">
        <f t="shared" si="1"/>
        <v>10</v>
      </c>
      <c r="M27" s="86"/>
      <c r="N27" s="97"/>
      <c r="O27" s="109"/>
      <c r="P27" s="97"/>
      <c r="Q27" s="97"/>
      <c r="R27" s="97"/>
      <c r="S27" s="97"/>
      <c r="T27" s="97"/>
      <c r="U27" s="97"/>
      <c r="V27" s="97"/>
      <c r="W27" s="86"/>
      <c r="X27" s="97"/>
      <c r="Y27" s="97"/>
      <c r="Z27" s="97"/>
      <c r="AA27" s="97"/>
      <c r="AB27" s="97"/>
      <c r="AC27" s="97"/>
      <c r="AD27" s="97"/>
      <c r="AE27" s="97"/>
      <c r="AF27" s="97"/>
      <c r="AG27" s="86"/>
      <c r="AH27" s="97"/>
      <c r="AI27" s="97"/>
      <c r="AJ27" s="97"/>
      <c r="AK27" s="97"/>
      <c r="AL27" s="97"/>
      <c r="AM27" s="97"/>
      <c r="AN27" s="97"/>
      <c r="AO27" s="97"/>
      <c r="AP27" s="97"/>
      <c r="AQ27" s="86"/>
      <c r="AR27" s="97"/>
      <c r="AS27" s="97"/>
      <c r="AT27" s="97"/>
      <c r="AU27" s="97"/>
      <c r="AV27" s="97"/>
      <c r="AW27" s="97"/>
      <c r="AX27" s="97"/>
      <c r="AY27" s="97"/>
      <c r="AZ27" s="97"/>
      <c r="BA27" s="86"/>
      <c r="BB27" s="97"/>
      <c r="BC27" s="97"/>
      <c r="BD27" s="97"/>
      <c r="BE27" s="97"/>
      <c r="BF27" s="97"/>
      <c r="BG27" s="97"/>
      <c r="BH27" s="97"/>
      <c r="BI27" s="97"/>
      <c r="BJ27" s="97"/>
    </row>
    <row r="28" spans="2:62" s="99" customFormat="1" ht="25.5" customHeight="1">
      <c r="B28" s="145"/>
      <c r="C28" s="145"/>
      <c r="D28" s="775"/>
      <c r="E28" s="145"/>
      <c r="F28" s="71">
        <v>2</v>
      </c>
      <c r="G28" s="145"/>
      <c r="H28" s="65" t="s">
        <v>278</v>
      </c>
      <c r="I28" s="154"/>
      <c r="J28" s="101"/>
      <c r="K28" s="110">
        <v>1</v>
      </c>
      <c r="L28" s="103">
        <f t="shared" si="1"/>
        <v>5</v>
      </c>
      <c r="M28" s="104"/>
      <c r="N28" s="102"/>
      <c r="O28" s="111"/>
      <c r="P28" s="102"/>
      <c r="Q28" s="102"/>
      <c r="R28" s="102"/>
      <c r="S28" s="102"/>
      <c r="T28" s="102"/>
      <c r="U28" s="102"/>
      <c r="V28" s="102"/>
      <c r="W28" s="104"/>
      <c r="X28" s="102"/>
      <c r="Y28" s="102"/>
      <c r="Z28" s="102"/>
      <c r="AA28" s="102"/>
      <c r="AB28" s="102"/>
      <c r="AC28" s="102"/>
      <c r="AD28" s="102"/>
      <c r="AE28" s="102"/>
      <c r="AF28" s="102"/>
      <c r="AG28" s="104"/>
      <c r="AH28" s="102"/>
      <c r="AI28" s="102"/>
      <c r="AJ28" s="102"/>
      <c r="AK28" s="102"/>
      <c r="AL28" s="102"/>
      <c r="AM28" s="102"/>
      <c r="AN28" s="102"/>
      <c r="AO28" s="102"/>
      <c r="AP28" s="102"/>
      <c r="AQ28" s="104"/>
      <c r="AR28" s="102"/>
      <c r="AS28" s="102"/>
      <c r="AT28" s="102"/>
      <c r="AU28" s="102"/>
      <c r="AV28" s="102"/>
      <c r="AW28" s="102"/>
      <c r="AX28" s="102"/>
      <c r="AY28" s="102"/>
      <c r="AZ28" s="102"/>
      <c r="BA28" s="104"/>
      <c r="BB28" s="102"/>
      <c r="BC28" s="102"/>
      <c r="BD28" s="102"/>
      <c r="BE28" s="102"/>
      <c r="BF28" s="102"/>
      <c r="BG28" s="102"/>
      <c r="BH28" s="102"/>
      <c r="BI28" s="102"/>
      <c r="BJ28" s="102"/>
    </row>
    <row r="29" spans="2:62" s="87" customFormat="1" ht="5.0999999999999996" customHeight="1">
      <c r="B29" s="138"/>
      <c r="C29" s="138"/>
      <c r="D29" s="155"/>
      <c r="E29" s="138"/>
      <c r="F29" s="72"/>
      <c r="G29" s="138"/>
      <c r="H29" s="66"/>
      <c r="I29" s="105"/>
      <c r="J29" s="106"/>
      <c r="K29" s="107"/>
      <c r="L29" s="104"/>
      <c r="M29" s="104"/>
      <c r="N29" s="107"/>
      <c r="O29" s="107"/>
      <c r="P29" s="107"/>
      <c r="Q29" s="107"/>
      <c r="R29" s="107"/>
      <c r="S29" s="107"/>
      <c r="T29" s="107"/>
      <c r="U29" s="107"/>
      <c r="V29" s="107"/>
      <c r="W29" s="104"/>
      <c r="X29" s="107"/>
      <c r="Y29" s="107"/>
      <c r="Z29" s="107"/>
      <c r="AA29" s="107"/>
      <c r="AB29" s="107"/>
      <c r="AC29" s="107"/>
      <c r="AD29" s="107"/>
      <c r="AE29" s="107"/>
      <c r="AF29" s="107"/>
      <c r="AG29" s="104"/>
      <c r="AH29" s="107"/>
      <c r="AI29" s="107"/>
      <c r="AJ29" s="107"/>
      <c r="AK29" s="107"/>
      <c r="AL29" s="107"/>
      <c r="AM29" s="107"/>
      <c r="AN29" s="107"/>
      <c r="AO29" s="107"/>
      <c r="AP29" s="107"/>
      <c r="AQ29" s="104"/>
      <c r="AR29" s="107"/>
      <c r="AS29" s="107"/>
      <c r="AT29" s="107"/>
      <c r="AU29" s="107"/>
      <c r="AV29" s="107"/>
      <c r="AW29" s="107"/>
      <c r="AX29" s="107"/>
      <c r="AY29" s="107"/>
      <c r="AZ29" s="107"/>
      <c r="BA29" s="104"/>
      <c r="BB29" s="107"/>
      <c r="BC29" s="107"/>
      <c r="BD29" s="107"/>
      <c r="BE29" s="107"/>
      <c r="BF29" s="107"/>
      <c r="BG29" s="107"/>
      <c r="BH29" s="107"/>
      <c r="BI29" s="107"/>
      <c r="BJ29" s="107"/>
    </row>
    <row r="30" spans="2:62" s="99" customFormat="1" ht="25.5" customHeight="1">
      <c r="B30" s="143"/>
      <c r="C30" s="143"/>
      <c r="D30" s="788" t="s">
        <v>280</v>
      </c>
      <c r="E30" s="143"/>
      <c r="F30" s="70">
        <v>1</v>
      </c>
      <c r="G30" s="143"/>
      <c r="H30" s="94" t="s">
        <v>281</v>
      </c>
      <c r="I30" s="153"/>
      <c r="J30" s="96"/>
      <c r="K30" s="108">
        <v>6</v>
      </c>
      <c r="L30" s="98">
        <f t="shared" si="1"/>
        <v>30</v>
      </c>
      <c r="M30" s="86"/>
      <c r="N30" s="97"/>
      <c r="O30" s="109"/>
      <c r="P30" s="97"/>
      <c r="Q30" s="97"/>
      <c r="R30" s="97"/>
      <c r="S30" s="97"/>
      <c r="T30" s="97"/>
      <c r="U30" s="97"/>
      <c r="V30" s="97"/>
      <c r="W30" s="86"/>
      <c r="X30" s="97"/>
      <c r="Y30" s="97"/>
      <c r="Z30" s="97"/>
      <c r="AA30" s="97"/>
      <c r="AB30" s="97"/>
      <c r="AC30" s="97"/>
      <c r="AD30" s="97"/>
      <c r="AE30" s="97"/>
      <c r="AF30" s="97"/>
      <c r="AG30" s="86"/>
      <c r="AH30" s="97"/>
      <c r="AI30" s="97"/>
      <c r="AJ30" s="97"/>
      <c r="AK30" s="97"/>
      <c r="AL30" s="97"/>
      <c r="AM30" s="97"/>
      <c r="AN30" s="97"/>
      <c r="AO30" s="97"/>
      <c r="AP30" s="97"/>
      <c r="AQ30" s="86"/>
      <c r="AR30" s="97"/>
      <c r="AS30" s="97"/>
      <c r="AT30" s="97"/>
      <c r="AU30" s="97"/>
      <c r="AV30" s="97"/>
      <c r="AW30" s="97"/>
      <c r="AX30" s="97"/>
      <c r="AY30" s="97"/>
      <c r="AZ30" s="97"/>
      <c r="BA30" s="86"/>
      <c r="BB30" s="97"/>
      <c r="BC30" s="97"/>
      <c r="BD30" s="97"/>
      <c r="BE30" s="97"/>
      <c r="BF30" s="97"/>
      <c r="BG30" s="97"/>
      <c r="BH30" s="97"/>
      <c r="BI30" s="97"/>
      <c r="BJ30" s="97"/>
    </row>
    <row r="31" spans="2:62" s="99" customFormat="1" ht="25.5" customHeight="1">
      <c r="B31" s="143"/>
      <c r="C31" s="143"/>
      <c r="D31" s="844"/>
      <c r="E31" s="143"/>
      <c r="F31" s="71">
        <v>2</v>
      </c>
      <c r="G31" s="143"/>
      <c r="H31" s="65" t="s">
        <v>282</v>
      </c>
      <c r="I31" s="154"/>
      <c r="J31" s="101"/>
      <c r="K31" s="110">
        <v>20</v>
      </c>
      <c r="L31" s="103">
        <f t="shared" si="1"/>
        <v>100</v>
      </c>
      <c r="M31" s="104"/>
      <c r="N31" s="102"/>
      <c r="O31" s="111"/>
      <c r="P31" s="102"/>
      <c r="Q31" s="102"/>
      <c r="R31" s="102"/>
      <c r="S31" s="102"/>
      <c r="T31" s="102"/>
      <c r="U31" s="102"/>
      <c r="V31" s="102"/>
      <c r="W31" s="104"/>
      <c r="X31" s="102"/>
      <c r="Y31" s="102"/>
      <c r="Z31" s="102"/>
      <c r="AA31" s="102"/>
      <c r="AB31" s="102"/>
      <c r="AC31" s="102"/>
      <c r="AD31" s="102"/>
      <c r="AE31" s="102"/>
      <c r="AF31" s="102"/>
      <c r="AG31" s="104"/>
      <c r="AH31" s="102"/>
      <c r="AI31" s="102"/>
      <c r="AJ31" s="102"/>
      <c r="AK31" s="102"/>
      <c r="AL31" s="102"/>
      <c r="AM31" s="102"/>
      <c r="AN31" s="102"/>
      <c r="AO31" s="102"/>
      <c r="AP31" s="102"/>
      <c r="AQ31" s="104"/>
      <c r="AR31" s="102"/>
      <c r="AS31" s="102"/>
      <c r="AT31" s="102"/>
      <c r="AU31" s="102"/>
      <c r="AV31" s="102"/>
      <c r="AW31" s="102"/>
      <c r="AX31" s="102"/>
      <c r="AY31" s="102"/>
      <c r="AZ31" s="102"/>
      <c r="BA31" s="104"/>
      <c r="BB31" s="102"/>
      <c r="BC31" s="102"/>
      <c r="BD31" s="102"/>
      <c r="BE31" s="102"/>
      <c r="BF31" s="102"/>
      <c r="BG31" s="102"/>
      <c r="BH31" s="102"/>
      <c r="BI31" s="102"/>
      <c r="BJ31" s="102"/>
    </row>
    <row r="32" spans="2:62" s="99" customFormat="1" ht="25.5" customHeight="1">
      <c r="B32" s="143"/>
      <c r="C32" s="143"/>
      <c r="D32" s="789"/>
      <c r="E32" s="143"/>
      <c r="F32" s="70">
        <v>3</v>
      </c>
      <c r="G32" s="143"/>
      <c r="H32" s="94" t="s">
        <v>283</v>
      </c>
      <c r="I32" s="153"/>
      <c r="J32" s="96"/>
      <c r="K32" s="108">
        <v>11</v>
      </c>
      <c r="L32" s="98">
        <f t="shared" si="1"/>
        <v>55.000000000000007</v>
      </c>
      <c r="M32" s="86"/>
      <c r="N32" s="97"/>
      <c r="O32" s="109"/>
      <c r="P32" s="97"/>
      <c r="Q32" s="97"/>
      <c r="R32" s="97"/>
      <c r="S32" s="97"/>
      <c r="T32" s="97"/>
      <c r="U32" s="97"/>
      <c r="V32" s="97"/>
      <c r="W32" s="86"/>
      <c r="X32" s="97"/>
      <c r="Y32" s="97"/>
      <c r="Z32" s="97"/>
      <c r="AA32" s="97"/>
      <c r="AB32" s="97"/>
      <c r="AC32" s="97"/>
      <c r="AD32" s="97"/>
      <c r="AE32" s="97"/>
      <c r="AF32" s="97"/>
      <c r="AG32" s="86"/>
      <c r="AH32" s="97"/>
      <c r="AI32" s="97"/>
      <c r="AJ32" s="97"/>
      <c r="AK32" s="97"/>
      <c r="AL32" s="97"/>
      <c r="AM32" s="97"/>
      <c r="AN32" s="97"/>
      <c r="AO32" s="97"/>
      <c r="AP32" s="97"/>
      <c r="AQ32" s="86"/>
      <c r="AR32" s="97"/>
      <c r="AS32" s="97"/>
      <c r="AT32" s="97"/>
      <c r="AU32" s="97"/>
      <c r="AV32" s="97"/>
      <c r="AW32" s="97"/>
      <c r="AX32" s="97"/>
      <c r="AY32" s="97"/>
      <c r="AZ32" s="97"/>
      <c r="BA32" s="86"/>
      <c r="BB32" s="97"/>
      <c r="BC32" s="97"/>
      <c r="BD32" s="97"/>
      <c r="BE32" s="97"/>
      <c r="BF32" s="97"/>
      <c r="BG32" s="97"/>
      <c r="BH32" s="97"/>
      <c r="BI32" s="97"/>
      <c r="BJ32" s="97"/>
    </row>
    <row r="33" spans="2:62" s="87" customFormat="1" ht="5.0999999999999996" customHeight="1">
      <c r="B33" s="138"/>
      <c r="C33" s="138"/>
      <c r="D33" s="155"/>
      <c r="E33" s="138"/>
      <c r="F33" s="72"/>
      <c r="G33" s="138"/>
      <c r="H33" s="66"/>
      <c r="I33" s="105"/>
      <c r="J33" s="106"/>
      <c r="K33" s="107"/>
      <c r="L33" s="104"/>
      <c r="M33" s="104"/>
      <c r="N33" s="107"/>
      <c r="O33" s="107"/>
      <c r="P33" s="107"/>
      <c r="Q33" s="107"/>
      <c r="R33" s="107"/>
      <c r="S33" s="107"/>
      <c r="T33" s="107"/>
      <c r="U33" s="107"/>
      <c r="V33" s="107"/>
      <c r="W33" s="104"/>
      <c r="X33" s="107"/>
      <c r="Y33" s="107"/>
      <c r="Z33" s="107"/>
      <c r="AA33" s="107"/>
      <c r="AB33" s="107"/>
      <c r="AC33" s="107"/>
      <c r="AD33" s="107"/>
      <c r="AE33" s="107"/>
      <c r="AF33" s="107"/>
      <c r="AG33" s="104"/>
      <c r="AH33" s="107"/>
      <c r="AI33" s="107"/>
      <c r="AJ33" s="107"/>
      <c r="AK33" s="107"/>
      <c r="AL33" s="107"/>
      <c r="AM33" s="107"/>
      <c r="AN33" s="107"/>
      <c r="AO33" s="107"/>
      <c r="AP33" s="107"/>
      <c r="AQ33" s="104"/>
      <c r="AR33" s="107"/>
      <c r="AS33" s="107"/>
      <c r="AT33" s="107"/>
      <c r="AU33" s="107"/>
      <c r="AV33" s="107"/>
      <c r="AW33" s="107"/>
      <c r="AX33" s="107"/>
      <c r="AY33" s="107"/>
      <c r="AZ33" s="107"/>
      <c r="BA33" s="104"/>
      <c r="BB33" s="107"/>
      <c r="BC33" s="107"/>
      <c r="BD33" s="107"/>
      <c r="BE33" s="107"/>
      <c r="BF33" s="107"/>
      <c r="BG33" s="107"/>
      <c r="BH33" s="107"/>
      <c r="BI33" s="107"/>
      <c r="BJ33" s="107"/>
    </row>
    <row r="34" spans="2:62" s="99" customFormat="1" ht="25.5" customHeight="1">
      <c r="B34" s="144"/>
      <c r="C34" s="144"/>
      <c r="D34" s="774" t="s">
        <v>284</v>
      </c>
      <c r="E34" s="144"/>
      <c r="F34" s="71">
        <v>1</v>
      </c>
      <c r="G34" s="144"/>
      <c r="H34" s="65" t="s">
        <v>281</v>
      </c>
      <c r="I34" s="154"/>
      <c r="J34" s="101"/>
      <c r="K34" s="110">
        <v>4</v>
      </c>
      <c r="L34" s="103">
        <f t="shared" si="1"/>
        <v>20</v>
      </c>
      <c r="M34" s="104"/>
      <c r="N34" s="102"/>
      <c r="O34" s="111"/>
      <c r="P34" s="102"/>
      <c r="Q34" s="102"/>
      <c r="R34" s="102"/>
      <c r="S34" s="102"/>
      <c r="T34" s="102"/>
      <c r="U34" s="102"/>
      <c r="V34" s="102"/>
      <c r="W34" s="104"/>
      <c r="X34" s="102"/>
      <c r="Y34" s="102"/>
      <c r="Z34" s="102"/>
      <c r="AA34" s="102"/>
      <c r="AB34" s="102"/>
      <c r="AC34" s="102"/>
      <c r="AD34" s="102"/>
      <c r="AE34" s="102"/>
      <c r="AF34" s="102"/>
      <c r="AG34" s="104"/>
      <c r="AH34" s="102"/>
      <c r="AI34" s="102"/>
      <c r="AJ34" s="102"/>
      <c r="AK34" s="102"/>
      <c r="AL34" s="102"/>
      <c r="AM34" s="102"/>
      <c r="AN34" s="102"/>
      <c r="AO34" s="102"/>
      <c r="AP34" s="102"/>
      <c r="AQ34" s="104"/>
      <c r="AR34" s="102"/>
      <c r="AS34" s="102"/>
      <c r="AT34" s="102"/>
      <c r="AU34" s="102"/>
      <c r="AV34" s="102"/>
      <c r="AW34" s="102"/>
      <c r="AX34" s="102"/>
      <c r="AY34" s="102"/>
      <c r="AZ34" s="102"/>
      <c r="BA34" s="104"/>
      <c r="BB34" s="102"/>
      <c r="BC34" s="102"/>
      <c r="BD34" s="102"/>
      <c r="BE34" s="102"/>
      <c r="BF34" s="102"/>
      <c r="BG34" s="102"/>
      <c r="BH34" s="102"/>
      <c r="BI34" s="102"/>
      <c r="BJ34" s="102"/>
    </row>
    <row r="35" spans="2:62" s="99" customFormat="1" ht="25.5" customHeight="1">
      <c r="B35" s="144"/>
      <c r="C35" s="144"/>
      <c r="D35" s="854"/>
      <c r="E35" s="144"/>
      <c r="F35" s="70">
        <v>2</v>
      </c>
      <c r="G35" s="144"/>
      <c r="H35" s="94" t="s">
        <v>282</v>
      </c>
      <c r="I35" s="153"/>
      <c r="J35" s="96"/>
      <c r="K35" s="108">
        <v>1</v>
      </c>
      <c r="L35" s="98">
        <f t="shared" si="1"/>
        <v>5</v>
      </c>
      <c r="M35" s="86"/>
      <c r="N35" s="97"/>
      <c r="O35" s="109"/>
      <c r="P35" s="97"/>
      <c r="Q35" s="97"/>
      <c r="R35" s="97"/>
      <c r="S35" s="97"/>
      <c r="T35" s="97"/>
      <c r="U35" s="97"/>
      <c r="V35" s="97"/>
      <c r="W35" s="86"/>
      <c r="X35" s="97"/>
      <c r="Y35" s="97"/>
      <c r="Z35" s="97"/>
      <c r="AA35" s="97"/>
      <c r="AB35" s="97"/>
      <c r="AC35" s="97"/>
      <c r="AD35" s="97"/>
      <c r="AE35" s="97"/>
      <c r="AF35" s="97"/>
      <c r="AG35" s="86"/>
      <c r="AH35" s="97"/>
      <c r="AI35" s="97"/>
      <c r="AJ35" s="97"/>
      <c r="AK35" s="97"/>
      <c r="AL35" s="97"/>
      <c r="AM35" s="97"/>
      <c r="AN35" s="97"/>
      <c r="AO35" s="97"/>
      <c r="AP35" s="97"/>
      <c r="AQ35" s="86"/>
      <c r="AR35" s="97"/>
      <c r="AS35" s="97"/>
      <c r="AT35" s="97"/>
      <c r="AU35" s="97"/>
      <c r="AV35" s="97"/>
      <c r="AW35" s="97"/>
      <c r="AX35" s="97"/>
      <c r="AY35" s="97"/>
      <c r="AZ35" s="97"/>
      <c r="BA35" s="86"/>
      <c r="BB35" s="97"/>
      <c r="BC35" s="97"/>
      <c r="BD35" s="97"/>
      <c r="BE35" s="97"/>
      <c r="BF35" s="97"/>
      <c r="BG35" s="97"/>
      <c r="BH35" s="97"/>
      <c r="BI35" s="97"/>
      <c r="BJ35" s="97"/>
    </row>
    <row r="36" spans="2:62" s="99" customFormat="1" ht="25.5" customHeight="1">
      <c r="B36" s="144"/>
      <c r="C36" s="144"/>
      <c r="D36" s="775"/>
      <c r="E36" s="144"/>
      <c r="F36" s="71">
        <v>3</v>
      </c>
      <c r="G36" s="144"/>
      <c r="H36" s="65" t="s">
        <v>283</v>
      </c>
      <c r="I36" s="154"/>
      <c r="J36" s="101"/>
      <c r="K36" s="110">
        <v>1</v>
      </c>
      <c r="L36" s="103">
        <f t="shared" si="1"/>
        <v>5</v>
      </c>
      <c r="M36" s="104"/>
      <c r="N36" s="102"/>
      <c r="O36" s="111"/>
      <c r="P36" s="102"/>
      <c r="Q36" s="102"/>
      <c r="R36" s="102"/>
      <c r="S36" s="102"/>
      <c r="T36" s="102"/>
      <c r="U36" s="102"/>
      <c r="V36" s="102"/>
      <c r="W36" s="104"/>
      <c r="X36" s="102"/>
      <c r="Y36" s="102"/>
      <c r="Z36" s="102"/>
      <c r="AA36" s="102"/>
      <c r="AB36" s="102"/>
      <c r="AC36" s="102"/>
      <c r="AD36" s="102"/>
      <c r="AE36" s="102"/>
      <c r="AF36" s="102"/>
      <c r="AG36" s="104"/>
      <c r="AH36" s="102"/>
      <c r="AI36" s="102"/>
      <c r="AJ36" s="102"/>
      <c r="AK36" s="102"/>
      <c r="AL36" s="102"/>
      <c r="AM36" s="102"/>
      <c r="AN36" s="102"/>
      <c r="AO36" s="102"/>
      <c r="AP36" s="102"/>
      <c r="AQ36" s="104"/>
      <c r="AR36" s="102"/>
      <c r="AS36" s="102"/>
      <c r="AT36" s="102"/>
      <c r="AU36" s="102"/>
      <c r="AV36" s="102"/>
      <c r="AW36" s="102"/>
      <c r="AX36" s="102"/>
      <c r="AY36" s="102"/>
      <c r="AZ36" s="102"/>
      <c r="BA36" s="104"/>
      <c r="BB36" s="102"/>
      <c r="BC36" s="102"/>
      <c r="BD36" s="102"/>
      <c r="BE36" s="102"/>
      <c r="BF36" s="102"/>
      <c r="BG36" s="102"/>
      <c r="BH36" s="102"/>
      <c r="BI36" s="102"/>
      <c r="BJ36" s="102"/>
    </row>
    <row r="37" spans="2:62" s="87" customFormat="1" ht="5.0999999999999996" customHeight="1">
      <c r="B37" s="138"/>
      <c r="C37" s="138"/>
      <c r="D37" s="155"/>
      <c r="E37" s="138"/>
      <c r="F37" s="72"/>
      <c r="G37" s="138"/>
      <c r="H37" s="66"/>
      <c r="I37" s="105"/>
      <c r="J37" s="106"/>
      <c r="K37" s="107"/>
      <c r="L37" s="104"/>
      <c r="M37" s="104"/>
      <c r="N37" s="107"/>
      <c r="O37" s="107"/>
      <c r="P37" s="107"/>
      <c r="Q37" s="107"/>
      <c r="R37" s="107"/>
      <c r="S37" s="107"/>
      <c r="T37" s="107"/>
      <c r="U37" s="107"/>
      <c r="V37" s="107"/>
      <c r="W37" s="104"/>
      <c r="X37" s="107"/>
      <c r="Y37" s="107"/>
      <c r="Z37" s="107"/>
      <c r="AA37" s="107"/>
      <c r="AB37" s="107"/>
      <c r="AC37" s="107"/>
      <c r="AD37" s="107"/>
      <c r="AE37" s="107"/>
      <c r="AF37" s="107"/>
      <c r="AG37" s="104"/>
      <c r="AH37" s="107"/>
      <c r="AI37" s="107"/>
      <c r="AJ37" s="107"/>
      <c r="AK37" s="107"/>
      <c r="AL37" s="107"/>
      <c r="AM37" s="107"/>
      <c r="AN37" s="107"/>
      <c r="AO37" s="107"/>
      <c r="AP37" s="107"/>
      <c r="AQ37" s="104"/>
      <c r="AR37" s="107"/>
      <c r="AS37" s="107"/>
      <c r="AT37" s="107"/>
      <c r="AU37" s="107"/>
      <c r="AV37" s="107"/>
      <c r="AW37" s="107"/>
      <c r="AX37" s="107"/>
      <c r="AY37" s="107"/>
      <c r="AZ37" s="107"/>
      <c r="BA37" s="104"/>
      <c r="BB37" s="107"/>
      <c r="BC37" s="107"/>
      <c r="BD37" s="107"/>
      <c r="BE37" s="107"/>
      <c r="BF37" s="107"/>
      <c r="BG37" s="107"/>
      <c r="BH37" s="107"/>
      <c r="BI37" s="107"/>
      <c r="BJ37" s="107"/>
    </row>
    <row r="38" spans="2:62" s="99" customFormat="1" ht="25.5" customHeight="1">
      <c r="B38" s="143"/>
      <c r="C38" s="143"/>
      <c r="D38" s="788" t="s">
        <v>285</v>
      </c>
      <c r="E38" s="143"/>
      <c r="F38" s="70">
        <v>1</v>
      </c>
      <c r="G38" s="143"/>
      <c r="H38" s="94" t="s">
        <v>286</v>
      </c>
      <c r="I38" s="153" t="s">
        <v>287</v>
      </c>
      <c r="J38" s="96"/>
      <c r="K38" s="108">
        <v>17</v>
      </c>
      <c r="L38" s="98">
        <f t="shared" si="1"/>
        <v>85</v>
      </c>
      <c r="M38" s="86"/>
      <c r="N38" s="97"/>
      <c r="O38" s="109"/>
      <c r="P38" s="97"/>
      <c r="Q38" s="97"/>
      <c r="R38" s="97"/>
      <c r="S38" s="97"/>
      <c r="T38" s="97"/>
      <c r="U38" s="97"/>
      <c r="V38" s="97"/>
      <c r="W38" s="86"/>
      <c r="X38" s="97"/>
      <c r="Y38" s="97"/>
      <c r="Z38" s="97"/>
      <c r="AA38" s="97"/>
      <c r="AB38" s="97"/>
      <c r="AC38" s="97"/>
      <c r="AD38" s="97"/>
      <c r="AE38" s="97"/>
      <c r="AF38" s="97"/>
      <c r="AG38" s="86"/>
      <c r="AH38" s="97"/>
      <c r="AI38" s="97"/>
      <c r="AJ38" s="97"/>
      <c r="AK38" s="97"/>
      <c r="AL38" s="97"/>
      <c r="AM38" s="97"/>
      <c r="AN38" s="97"/>
      <c r="AO38" s="97"/>
      <c r="AP38" s="97"/>
      <c r="AQ38" s="86"/>
      <c r="AR38" s="97"/>
      <c r="AS38" s="97"/>
      <c r="AT38" s="97"/>
      <c r="AU38" s="97"/>
      <c r="AV38" s="97"/>
      <c r="AW38" s="97"/>
      <c r="AX38" s="97"/>
      <c r="AY38" s="97"/>
      <c r="AZ38" s="97"/>
      <c r="BA38" s="86"/>
      <c r="BB38" s="97"/>
      <c r="BC38" s="97"/>
      <c r="BD38" s="97"/>
      <c r="BE38" s="97"/>
      <c r="BF38" s="97"/>
      <c r="BG38" s="97"/>
      <c r="BH38" s="97"/>
      <c r="BI38" s="97"/>
      <c r="BJ38" s="97"/>
    </row>
    <row r="39" spans="2:62" s="99" customFormat="1" ht="25.5" customHeight="1">
      <c r="B39" s="143"/>
      <c r="C39" s="143"/>
      <c r="D39" s="789"/>
      <c r="E39" s="143"/>
      <c r="F39" s="71">
        <v>2</v>
      </c>
      <c r="G39" s="143"/>
      <c r="H39" s="65" t="s">
        <v>288</v>
      </c>
      <c r="I39" s="154" t="s">
        <v>289</v>
      </c>
      <c r="J39" s="101"/>
      <c r="K39" s="110">
        <v>20</v>
      </c>
      <c r="L39" s="103">
        <f t="shared" si="1"/>
        <v>100</v>
      </c>
      <c r="M39" s="104"/>
      <c r="N39" s="102"/>
      <c r="O39" s="111"/>
      <c r="P39" s="102"/>
      <c r="Q39" s="102"/>
      <c r="R39" s="102"/>
      <c r="S39" s="102"/>
      <c r="T39" s="102"/>
      <c r="U39" s="102"/>
      <c r="V39" s="102"/>
      <c r="W39" s="104"/>
      <c r="X39" s="102"/>
      <c r="Y39" s="102"/>
      <c r="Z39" s="102"/>
      <c r="AA39" s="102"/>
      <c r="AB39" s="102"/>
      <c r="AC39" s="102"/>
      <c r="AD39" s="102"/>
      <c r="AE39" s="102"/>
      <c r="AF39" s="102"/>
      <c r="AG39" s="104"/>
      <c r="AH39" s="102"/>
      <c r="AI39" s="102"/>
      <c r="AJ39" s="102"/>
      <c r="AK39" s="102"/>
      <c r="AL39" s="102"/>
      <c r="AM39" s="102"/>
      <c r="AN39" s="102"/>
      <c r="AO39" s="102"/>
      <c r="AP39" s="102"/>
      <c r="AQ39" s="104"/>
      <c r="AR39" s="102"/>
      <c r="AS39" s="102"/>
      <c r="AT39" s="102"/>
      <c r="AU39" s="102"/>
      <c r="AV39" s="102"/>
      <c r="AW39" s="102"/>
      <c r="AX39" s="102"/>
      <c r="AY39" s="102"/>
      <c r="AZ39" s="102"/>
      <c r="BA39" s="104"/>
      <c r="BB39" s="102"/>
      <c r="BC39" s="102"/>
      <c r="BD39" s="102"/>
      <c r="BE39" s="102"/>
      <c r="BF39" s="102"/>
      <c r="BG39" s="102"/>
      <c r="BH39" s="102"/>
      <c r="BI39" s="102"/>
      <c r="BJ39" s="102"/>
    </row>
    <row r="40" spans="2:62" s="87" customFormat="1" ht="5.0999999999999996" customHeight="1">
      <c r="B40" s="138"/>
      <c r="C40" s="138"/>
      <c r="D40" s="155"/>
      <c r="E40" s="138"/>
      <c r="F40" s="72"/>
      <c r="G40" s="138"/>
      <c r="H40" s="66"/>
      <c r="I40" s="105"/>
      <c r="J40" s="106"/>
      <c r="K40" s="107"/>
      <c r="L40" s="104"/>
      <c r="M40" s="104"/>
      <c r="N40" s="107"/>
      <c r="O40" s="107"/>
      <c r="P40" s="107"/>
      <c r="Q40" s="107"/>
      <c r="R40" s="107"/>
      <c r="S40" s="107"/>
      <c r="T40" s="107"/>
      <c r="U40" s="107"/>
      <c r="V40" s="107"/>
      <c r="W40" s="104"/>
      <c r="X40" s="107"/>
      <c r="Y40" s="107"/>
      <c r="Z40" s="107"/>
      <c r="AA40" s="107"/>
      <c r="AB40" s="107"/>
      <c r="AC40" s="107"/>
      <c r="AD40" s="107"/>
      <c r="AE40" s="107"/>
      <c r="AF40" s="107"/>
      <c r="AG40" s="104"/>
      <c r="AH40" s="107"/>
      <c r="AI40" s="107"/>
      <c r="AJ40" s="107"/>
      <c r="AK40" s="107"/>
      <c r="AL40" s="107"/>
      <c r="AM40" s="107"/>
      <c r="AN40" s="107"/>
      <c r="AO40" s="107"/>
      <c r="AP40" s="107"/>
      <c r="AQ40" s="104"/>
      <c r="AR40" s="107"/>
      <c r="AS40" s="107"/>
      <c r="AT40" s="107"/>
      <c r="AU40" s="107"/>
      <c r="AV40" s="107"/>
      <c r="AW40" s="107"/>
      <c r="AX40" s="107"/>
      <c r="AY40" s="107"/>
      <c r="AZ40" s="107"/>
      <c r="BA40" s="104"/>
      <c r="BB40" s="107"/>
      <c r="BC40" s="107"/>
      <c r="BD40" s="107"/>
      <c r="BE40" s="107"/>
      <c r="BF40" s="107"/>
      <c r="BG40" s="107"/>
      <c r="BH40" s="107"/>
      <c r="BI40" s="107"/>
      <c r="BJ40" s="107"/>
    </row>
    <row r="41" spans="2:62" s="99" customFormat="1" ht="25.5" customHeight="1">
      <c r="B41" s="146"/>
      <c r="C41" s="146"/>
      <c r="D41" s="405" t="s">
        <v>290</v>
      </c>
      <c r="E41" s="146"/>
      <c r="F41" s="70">
        <v>1</v>
      </c>
      <c r="G41" s="146"/>
      <c r="H41" s="94" t="s">
        <v>286</v>
      </c>
      <c r="I41" s="153"/>
      <c r="J41" s="96"/>
      <c r="K41" s="108">
        <v>4</v>
      </c>
      <c r="L41" s="98">
        <f t="shared" si="1"/>
        <v>20</v>
      </c>
      <c r="M41" s="86"/>
      <c r="N41" s="97"/>
      <c r="O41" s="109"/>
      <c r="P41" s="97"/>
      <c r="Q41" s="97"/>
      <c r="R41" s="97"/>
      <c r="S41" s="97"/>
      <c r="T41" s="97"/>
      <c r="U41" s="97"/>
      <c r="V41" s="97"/>
      <c r="W41" s="86"/>
      <c r="X41" s="97"/>
      <c r="Y41" s="97"/>
      <c r="Z41" s="97"/>
      <c r="AA41" s="97"/>
      <c r="AB41" s="97"/>
      <c r="AC41" s="97"/>
      <c r="AD41" s="97"/>
      <c r="AE41" s="97"/>
      <c r="AF41" s="97"/>
      <c r="AG41" s="86"/>
      <c r="AH41" s="97"/>
      <c r="AI41" s="97"/>
      <c r="AJ41" s="97"/>
      <c r="AK41" s="97"/>
      <c r="AL41" s="97"/>
      <c r="AM41" s="97"/>
      <c r="AN41" s="97"/>
      <c r="AO41" s="97"/>
      <c r="AP41" s="97"/>
      <c r="AQ41" s="86"/>
      <c r="AR41" s="97"/>
      <c r="AS41" s="97"/>
      <c r="AT41" s="97"/>
      <c r="AU41" s="97"/>
      <c r="AV41" s="97"/>
      <c r="AW41" s="97"/>
      <c r="AX41" s="97"/>
      <c r="AY41" s="97"/>
      <c r="AZ41" s="97"/>
      <c r="BA41" s="86"/>
      <c r="BB41" s="97"/>
      <c r="BC41" s="97"/>
      <c r="BD41" s="97"/>
      <c r="BE41" s="97"/>
      <c r="BF41" s="97"/>
      <c r="BG41" s="97"/>
      <c r="BH41" s="97"/>
      <c r="BI41" s="97"/>
      <c r="BJ41" s="97"/>
    </row>
    <row r="42" spans="2:62" s="87" customFormat="1" ht="5.0999999999999996" customHeight="1">
      <c r="B42" s="138"/>
      <c r="C42" s="138"/>
      <c r="D42" s="155"/>
      <c r="E42" s="138"/>
      <c r="F42" s="72"/>
      <c r="G42" s="138"/>
      <c r="H42" s="66"/>
      <c r="I42" s="105"/>
      <c r="J42" s="106"/>
      <c r="K42" s="107"/>
      <c r="L42" s="104"/>
      <c r="M42" s="104"/>
      <c r="N42" s="107"/>
      <c r="O42" s="107"/>
      <c r="P42" s="107"/>
      <c r="Q42" s="107"/>
      <c r="R42" s="107"/>
      <c r="S42" s="107"/>
      <c r="T42" s="107"/>
      <c r="U42" s="107"/>
      <c r="V42" s="107"/>
      <c r="W42" s="104"/>
      <c r="X42" s="107"/>
      <c r="Y42" s="107"/>
      <c r="Z42" s="107"/>
      <c r="AA42" s="107"/>
      <c r="AB42" s="107"/>
      <c r="AC42" s="107"/>
      <c r="AD42" s="107"/>
      <c r="AE42" s="107"/>
      <c r="AF42" s="107"/>
      <c r="AG42" s="104"/>
      <c r="AH42" s="107"/>
      <c r="AI42" s="107"/>
      <c r="AJ42" s="107"/>
      <c r="AK42" s="107"/>
      <c r="AL42" s="107"/>
      <c r="AM42" s="107"/>
      <c r="AN42" s="107"/>
      <c r="AO42" s="107"/>
      <c r="AP42" s="107"/>
      <c r="AQ42" s="104"/>
      <c r="AR42" s="107"/>
      <c r="AS42" s="107"/>
      <c r="AT42" s="107"/>
      <c r="AU42" s="107"/>
      <c r="AV42" s="107"/>
      <c r="AW42" s="107"/>
      <c r="AX42" s="107"/>
      <c r="AY42" s="107"/>
      <c r="AZ42" s="107"/>
      <c r="BA42" s="104"/>
      <c r="BB42" s="107"/>
      <c r="BC42" s="107"/>
      <c r="BD42" s="107"/>
      <c r="BE42" s="107"/>
      <c r="BF42" s="107"/>
      <c r="BG42" s="107"/>
      <c r="BH42" s="107"/>
      <c r="BI42" s="107"/>
      <c r="BJ42" s="107"/>
    </row>
    <row r="43" spans="2:62" s="99" customFormat="1" ht="25.5" customHeight="1">
      <c r="B43" s="143"/>
      <c r="C43" s="143"/>
      <c r="D43" s="788" t="s">
        <v>291</v>
      </c>
      <c r="E43" s="143"/>
      <c r="F43" s="71">
        <v>1</v>
      </c>
      <c r="G43" s="143"/>
      <c r="H43" s="65" t="s">
        <v>292</v>
      </c>
      <c r="I43" s="154"/>
      <c r="J43" s="101"/>
      <c r="K43" s="110">
        <v>12</v>
      </c>
      <c r="L43" s="103">
        <f t="shared" si="1"/>
        <v>60</v>
      </c>
      <c r="M43" s="104"/>
      <c r="N43" s="102"/>
      <c r="O43" s="111"/>
      <c r="P43" s="102"/>
      <c r="Q43" s="102"/>
      <c r="R43" s="102"/>
      <c r="S43" s="102"/>
      <c r="T43" s="102"/>
      <c r="U43" s="102"/>
      <c r="V43" s="102"/>
      <c r="W43" s="104"/>
      <c r="X43" s="102"/>
      <c r="Y43" s="102"/>
      <c r="Z43" s="102"/>
      <c r="AA43" s="102"/>
      <c r="AB43" s="102"/>
      <c r="AC43" s="102"/>
      <c r="AD43" s="102"/>
      <c r="AE43" s="102"/>
      <c r="AF43" s="102"/>
      <c r="AG43" s="104"/>
      <c r="AH43" s="102"/>
      <c r="AI43" s="102"/>
      <c r="AJ43" s="102"/>
      <c r="AK43" s="102"/>
      <c r="AL43" s="102"/>
      <c r="AM43" s="102"/>
      <c r="AN43" s="102"/>
      <c r="AO43" s="102"/>
      <c r="AP43" s="102"/>
      <c r="AQ43" s="104"/>
      <c r="AR43" s="102"/>
      <c r="AS43" s="102"/>
      <c r="AT43" s="102"/>
      <c r="AU43" s="102"/>
      <c r="AV43" s="102"/>
      <c r="AW43" s="102"/>
      <c r="AX43" s="102"/>
      <c r="AY43" s="102"/>
      <c r="AZ43" s="102"/>
      <c r="BA43" s="104"/>
      <c r="BB43" s="102"/>
      <c r="BC43" s="102"/>
      <c r="BD43" s="102"/>
      <c r="BE43" s="102"/>
      <c r="BF43" s="102"/>
      <c r="BG43" s="102"/>
      <c r="BH43" s="102"/>
      <c r="BI43" s="102"/>
      <c r="BJ43" s="102"/>
    </row>
    <row r="44" spans="2:62" s="99" customFormat="1" ht="25.5" customHeight="1">
      <c r="B44" s="143"/>
      <c r="C44" s="143"/>
      <c r="D44" s="789"/>
      <c r="E44" s="143"/>
      <c r="F44" s="70">
        <v>2</v>
      </c>
      <c r="G44" s="143"/>
      <c r="H44" s="94" t="s">
        <v>293</v>
      </c>
      <c r="I44" s="153"/>
      <c r="J44" s="96"/>
      <c r="K44" s="108">
        <v>20</v>
      </c>
      <c r="L44" s="98">
        <f t="shared" si="1"/>
        <v>100</v>
      </c>
      <c r="M44" s="86"/>
      <c r="N44" s="97"/>
      <c r="O44" s="109"/>
      <c r="P44" s="97"/>
      <c r="Q44" s="97"/>
      <c r="R44" s="97"/>
      <c r="S44" s="97"/>
      <c r="T44" s="97"/>
      <c r="U44" s="97"/>
      <c r="V44" s="97"/>
      <c r="W44" s="86"/>
      <c r="X44" s="97"/>
      <c r="Y44" s="97"/>
      <c r="Z44" s="97"/>
      <c r="AA44" s="97"/>
      <c r="AB44" s="97"/>
      <c r="AC44" s="97"/>
      <c r="AD44" s="97"/>
      <c r="AE44" s="97"/>
      <c r="AF44" s="97"/>
      <c r="AG44" s="86"/>
      <c r="AH44" s="97"/>
      <c r="AI44" s="97"/>
      <c r="AJ44" s="97"/>
      <c r="AK44" s="97"/>
      <c r="AL44" s="97"/>
      <c r="AM44" s="97"/>
      <c r="AN44" s="97"/>
      <c r="AO44" s="97"/>
      <c r="AP44" s="97"/>
      <c r="AQ44" s="86"/>
      <c r="AR44" s="97"/>
      <c r="AS44" s="97"/>
      <c r="AT44" s="97"/>
      <c r="AU44" s="97"/>
      <c r="AV44" s="97"/>
      <c r="AW44" s="97"/>
      <c r="AX44" s="97"/>
      <c r="AY44" s="97"/>
      <c r="AZ44" s="97"/>
      <c r="BA44" s="86"/>
      <c r="BB44" s="97"/>
      <c r="BC44" s="97"/>
      <c r="BD44" s="97"/>
      <c r="BE44" s="97"/>
      <c r="BF44" s="97"/>
      <c r="BG44" s="97"/>
      <c r="BH44" s="97"/>
      <c r="BI44" s="97"/>
      <c r="BJ44" s="97"/>
    </row>
    <row r="45" spans="2:62" s="87" customFormat="1" ht="5.0999999999999996" customHeight="1">
      <c r="B45" s="138"/>
      <c r="C45" s="138"/>
      <c r="D45" s="155"/>
      <c r="E45" s="138"/>
      <c r="F45" s="72"/>
      <c r="G45" s="138"/>
      <c r="H45" s="66"/>
      <c r="I45" s="105"/>
      <c r="J45" s="106"/>
      <c r="K45" s="107"/>
      <c r="L45" s="104"/>
      <c r="M45" s="104"/>
      <c r="N45" s="107"/>
      <c r="O45" s="107"/>
      <c r="P45" s="107"/>
      <c r="Q45" s="107"/>
      <c r="R45" s="107"/>
      <c r="S45" s="107"/>
      <c r="T45" s="107"/>
      <c r="U45" s="107"/>
      <c r="V45" s="107"/>
      <c r="W45" s="104"/>
      <c r="X45" s="107"/>
      <c r="Y45" s="107"/>
      <c r="Z45" s="107"/>
      <c r="AA45" s="107"/>
      <c r="AB45" s="107"/>
      <c r="AC45" s="107"/>
      <c r="AD45" s="107"/>
      <c r="AE45" s="107"/>
      <c r="AF45" s="107"/>
      <c r="AG45" s="104"/>
      <c r="AH45" s="107"/>
      <c r="AI45" s="107"/>
      <c r="AJ45" s="107"/>
      <c r="AK45" s="107"/>
      <c r="AL45" s="107"/>
      <c r="AM45" s="107"/>
      <c r="AN45" s="107"/>
      <c r="AO45" s="107"/>
      <c r="AP45" s="107"/>
      <c r="AQ45" s="104"/>
      <c r="AR45" s="107"/>
      <c r="AS45" s="107"/>
      <c r="AT45" s="107"/>
      <c r="AU45" s="107"/>
      <c r="AV45" s="107"/>
      <c r="AW45" s="107"/>
      <c r="AX45" s="107"/>
      <c r="AY45" s="107"/>
      <c r="AZ45" s="107"/>
      <c r="BA45" s="104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2:62" s="99" customFormat="1" ht="25.5" customHeight="1">
      <c r="B46" s="147"/>
      <c r="C46" s="147"/>
      <c r="D46" s="848" t="s">
        <v>294</v>
      </c>
      <c r="E46" s="147"/>
      <c r="F46" s="71">
        <v>1</v>
      </c>
      <c r="G46" s="147"/>
      <c r="H46" s="65" t="s">
        <v>295</v>
      </c>
      <c r="I46" s="154" t="s">
        <v>296</v>
      </c>
      <c r="J46" s="101"/>
      <c r="K46" s="110">
        <v>20</v>
      </c>
      <c r="L46" s="103">
        <f>K46/18*100</f>
        <v>111.11111111111111</v>
      </c>
      <c r="M46" s="104"/>
      <c r="N46" s="102"/>
      <c r="O46" s="111"/>
      <c r="P46" s="102"/>
      <c r="Q46" s="102"/>
      <c r="R46" s="102"/>
      <c r="S46" s="102"/>
      <c r="T46" s="102"/>
      <c r="U46" s="102"/>
      <c r="V46" s="102"/>
      <c r="W46" s="104"/>
      <c r="X46" s="102"/>
      <c r="Y46" s="102"/>
      <c r="Z46" s="102"/>
      <c r="AA46" s="102"/>
      <c r="AB46" s="102"/>
      <c r="AC46" s="102"/>
      <c r="AD46" s="102"/>
      <c r="AE46" s="102"/>
      <c r="AF46" s="102"/>
      <c r="AG46" s="104"/>
      <c r="AH46" s="102"/>
      <c r="AI46" s="102"/>
      <c r="AJ46" s="102"/>
      <c r="AK46" s="102"/>
      <c r="AL46" s="102"/>
      <c r="AM46" s="102"/>
      <c r="AN46" s="102"/>
      <c r="AO46" s="102"/>
      <c r="AP46" s="102"/>
      <c r="AQ46" s="104"/>
      <c r="AR46" s="102"/>
      <c r="AS46" s="102"/>
      <c r="AT46" s="102"/>
      <c r="AU46" s="102"/>
      <c r="AV46" s="102"/>
      <c r="AW46" s="102"/>
      <c r="AX46" s="102"/>
      <c r="AY46" s="102"/>
      <c r="AZ46" s="102"/>
      <c r="BA46" s="104"/>
      <c r="BB46" s="102"/>
      <c r="BC46" s="102"/>
      <c r="BD46" s="102"/>
      <c r="BE46" s="102"/>
      <c r="BF46" s="102"/>
      <c r="BG46" s="102"/>
      <c r="BH46" s="102"/>
      <c r="BI46" s="102"/>
      <c r="BJ46" s="102"/>
    </row>
    <row r="47" spans="2:62" s="99" customFormat="1" ht="25.5" customHeight="1">
      <c r="B47" s="147"/>
      <c r="C47" s="147"/>
      <c r="D47" s="849"/>
      <c r="E47" s="147"/>
      <c r="F47" s="70">
        <v>2</v>
      </c>
      <c r="G47" s="147"/>
      <c r="H47" s="94" t="s">
        <v>297</v>
      </c>
      <c r="I47" s="153"/>
      <c r="J47" s="96"/>
      <c r="K47" s="108">
        <v>12</v>
      </c>
      <c r="L47" s="98">
        <f>K47/18*100</f>
        <v>66.666666666666657</v>
      </c>
      <c r="M47" s="86"/>
      <c r="N47" s="97"/>
      <c r="O47" s="109"/>
      <c r="P47" s="97"/>
      <c r="Q47" s="97"/>
      <c r="R47" s="97"/>
      <c r="S47" s="97"/>
      <c r="T47" s="97"/>
      <c r="U47" s="97"/>
      <c r="V47" s="97"/>
      <c r="W47" s="86"/>
      <c r="X47" s="97"/>
      <c r="Y47" s="97"/>
      <c r="Z47" s="97"/>
      <c r="AA47" s="97"/>
      <c r="AB47" s="97"/>
      <c r="AC47" s="97"/>
      <c r="AD47" s="97"/>
      <c r="AE47" s="97"/>
      <c r="AF47" s="97"/>
      <c r="AG47" s="86"/>
      <c r="AH47" s="97"/>
      <c r="AI47" s="97"/>
      <c r="AJ47" s="97"/>
      <c r="AK47" s="97"/>
      <c r="AL47" s="97"/>
      <c r="AM47" s="97"/>
      <c r="AN47" s="97"/>
      <c r="AO47" s="97"/>
      <c r="AP47" s="97"/>
      <c r="AQ47" s="86"/>
      <c r="AR47" s="97"/>
      <c r="AS47" s="97"/>
      <c r="AT47" s="97"/>
      <c r="AU47" s="97"/>
      <c r="AV47" s="97"/>
      <c r="AW47" s="97"/>
      <c r="AX47" s="97"/>
      <c r="AY47" s="97"/>
      <c r="AZ47" s="97"/>
      <c r="BA47" s="86"/>
      <c r="BB47" s="97"/>
      <c r="BC47" s="97"/>
      <c r="BD47" s="97"/>
      <c r="BE47" s="97"/>
      <c r="BF47" s="97"/>
      <c r="BG47" s="97"/>
      <c r="BH47" s="97"/>
      <c r="BI47" s="97"/>
      <c r="BJ47" s="97"/>
    </row>
    <row r="48" spans="2:62" s="99" customFormat="1" ht="25.5" customHeight="1">
      <c r="B48" s="147"/>
      <c r="C48" s="147"/>
      <c r="D48" s="849"/>
      <c r="E48" s="147"/>
      <c r="F48" s="71">
        <v>3</v>
      </c>
      <c r="G48" s="147"/>
      <c r="H48" s="65" t="s">
        <v>298</v>
      </c>
      <c r="I48" s="154"/>
      <c r="J48" s="101"/>
      <c r="K48" s="110">
        <v>12</v>
      </c>
      <c r="L48" s="103">
        <f>K48/18*100</f>
        <v>66.666666666666657</v>
      </c>
      <c r="M48" s="104"/>
      <c r="N48" s="102"/>
      <c r="O48" s="111"/>
      <c r="P48" s="102"/>
      <c r="Q48" s="102"/>
      <c r="R48" s="102"/>
      <c r="S48" s="102"/>
      <c r="T48" s="102"/>
      <c r="U48" s="102"/>
      <c r="V48" s="102"/>
      <c r="W48" s="104"/>
      <c r="X48" s="102"/>
      <c r="Y48" s="102"/>
      <c r="Z48" s="102"/>
      <c r="AA48" s="102"/>
      <c r="AB48" s="102"/>
      <c r="AC48" s="102"/>
      <c r="AD48" s="102"/>
      <c r="AE48" s="102"/>
      <c r="AF48" s="102"/>
      <c r="AG48" s="104"/>
      <c r="AH48" s="102"/>
      <c r="AI48" s="102"/>
      <c r="AJ48" s="102"/>
      <c r="AK48" s="102"/>
      <c r="AL48" s="102"/>
      <c r="AM48" s="102"/>
      <c r="AN48" s="102"/>
      <c r="AO48" s="102"/>
      <c r="AP48" s="102"/>
      <c r="AQ48" s="104"/>
      <c r="AR48" s="102"/>
      <c r="AS48" s="102"/>
      <c r="AT48" s="102"/>
      <c r="AU48" s="102"/>
      <c r="AV48" s="102"/>
      <c r="AW48" s="102"/>
      <c r="AX48" s="102"/>
      <c r="AY48" s="102"/>
      <c r="AZ48" s="102"/>
      <c r="BA48" s="104"/>
      <c r="BB48" s="102"/>
      <c r="BC48" s="102"/>
      <c r="BD48" s="102"/>
      <c r="BE48" s="102"/>
      <c r="BF48" s="102"/>
      <c r="BG48" s="102"/>
      <c r="BH48" s="102"/>
      <c r="BI48" s="102"/>
      <c r="BJ48" s="102"/>
    </row>
    <row r="49" spans="2:62" s="99" customFormat="1" ht="25.5" customHeight="1">
      <c r="B49" s="147"/>
      <c r="C49" s="147"/>
      <c r="D49" s="849"/>
      <c r="E49" s="147"/>
      <c r="F49" s="70">
        <v>4</v>
      </c>
      <c r="G49" s="147"/>
      <c r="H49" s="94" t="s">
        <v>299</v>
      </c>
      <c r="I49" s="153"/>
      <c r="J49" s="96"/>
      <c r="K49" s="108">
        <v>12</v>
      </c>
      <c r="L49" s="98">
        <f>K49/18*100</f>
        <v>66.666666666666657</v>
      </c>
      <c r="M49" s="86"/>
      <c r="N49" s="97"/>
      <c r="O49" s="109"/>
      <c r="P49" s="97"/>
      <c r="Q49" s="97"/>
      <c r="R49" s="97"/>
      <c r="S49" s="97"/>
      <c r="T49" s="97"/>
      <c r="U49" s="97"/>
      <c r="V49" s="97"/>
      <c r="W49" s="86"/>
      <c r="X49" s="97"/>
      <c r="Y49" s="97"/>
      <c r="Z49" s="97"/>
      <c r="AA49" s="97"/>
      <c r="AB49" s="97"/>
      <c r="AC49" s="97"/>
      <c r="AD49" s="97"/>
      <c r="AE49" s="97"/>
      <c r="AF49" s="97"/>
      <c r="AG49" s="86"/>
      <c r="AH49" s="97"/>
      <c r="AI49" s="97"/>
      <c r="AJ49" s="97"/>
      <c r="AK49" s="97"/>
      <c r="AL49" s="97"/>
      <c r="AM49" s="97"/>
      <c r="AN49" s="97"/>
      <c r="AO49" s="97"/>
      <c r="AP49" s="97"/>
      <c r="AQ49" s="86"/>
      <c r="AR49" s="97"/>
      <c r="AS49" s="97"/>
      <c r="AT49" s="97"/>
      <c r="AU49" s="97"/>
      <c r="AV49" s="97"/>
      <c r="AW49" s="97"/>
      <c r="AX49" s="97"/>
      <c r="AY49" s="97"/>
      <c r="AZ49" s="97"/>
      <c r="BA49" s="86"/>
      <c r="BB49" s="97"/>
      <c r="BC49" s="97"/>
      <c r="BD49" s="97"/>
      <c r="BE49" s="97"/>
      <c r="BF49" s="97"/>
      <c r="BG49" s="97"/>
      <c r="BH49" s="97"/>
      <c r="BI49" s="97"/>
      <c r="BJ49" s="97"/>
    </row>
    <row r="50" spans="2:62" s="99" customFormat="1" ht="25.5" customHeight="1">
      <c r="B50" s="147"/>
      <c r="C50" s="147"/>
      <c r="D50" s="850"/>
      <c r="E50" s="147"/>
      <c r="F50" s="71">
        <v>5</v>
      </c>
      <c r="G50" s="147"/>
      <c r="H50" s="65" t="s">
        <v>300</v>
      </c>
      <c r="I50" s="154"/>
      <c r="J50" s="101"/>
      <c r="K50" s="110">
        <v>20</v>
      </c>
      <c r="L50" s="103">
        <f>K50/18*100</f>
        <v>111.11111111111111</v>
      </c>
      <c r="M50" s="104"/>
      <c r="N50" s="102"/>
      <c r="O50" s="111"/>
      <c r="P50" s="102"/>
      <c r="Q50" s="102"/>
      <c r="R50" s="102"/>
      <c r="S50" s="102"/>
      <c r="T50" s="102"/>
      <c r="U50" s="102"/>
      <c r="V50" s="102"/>
      <c r="W50" s="104"/>
      <c r="X50" s="102"/>
      <c r="Y50" s="102"/>
      <c r="Z50" s="102"/>
      <c r="AA50" s="102"/>
      <c r="AB50" s="102"/>
      <c r="AC50" s="102"/>
      <c r="AD50" s="102"/>
      <c r="AE50" s="102"/>
      <c r="AF50" s="102"/>
      <c r="AG50" s="104"/>
      <c r="AH50" s="102"/>
      <c r="AI50" s="102"/>
      <c r="AJ50" s="102"/>
      <c r="AK50" s="102"/>
      <c r="AL50" s="102"/>
      <c r="AM50" s="102"/>
      <c r="AN50" s="102"/>
      <c r="AO50" s="102"/>
      <c r="AP50" s="102"/>
      <c r="AQ50" s="104"/>
      <c r="AR50" s="102"/>
      <c r="AS50" s="102"/>
      <c r="AT50" s="102"/>
      <c r="AU50" s="102"/>
      <c r="AV50" s="102"/>
      <c r="AW50" s="102"/>
      <c r="AX50" s="102"/>
      <c r="AY50" s="102"/>
      <c r="AZ50" s="102"/>
      <c r="BA50" s="104"/>
      <c r="BB50" s="102"/>
      <c r="BC50" s="102"/>
      <c r="BD50" s="102"/>
      <c r="BE50" s="102"/>
      <c r="BF50" s="102"/>
      <c r="BG50" s="102"/>
      <c r="BH50" s="102"/>
      <c r="BI50" s="102"/>
      <c r="BJ50" s="102"/>
    </row>
    <row r="51" spans="2:62" s="87" customFormat="1" ht="5.0999999999999996" customHeight="1">
      <c r="B51" s="138"/>
      <c r="C51" s="138"/>
      <c r="D51" s="155"/>
      <c r="E51" s="138"/>
      <c r="F51" s="72"/>
      <c r="G51" s="138"/>
      <c r="H51" s="66"/>
      <c r="I51" s="105"/>
      <c r="J51" s="106"/>
      <c r="K51" s="107"/>
      <c r="L51" s="104"/>
      <c r="M51" s="104"/>
      <c r="N51" s="107"/>
      <c r="O51" s="107"/>
      <c r="P51" s="107"/>
      <c r="Q51" s="107"/>
      <c r="R51" s="107"/>
      <c r="S51" s="107"/>
      <c r="T51" s="107"/>
      <c r="U51" s="107"/>
      <c r="V51" s="107"/>
      <c r="W51" s="104"/>
      <c r="X51" s="107"/>
      <c r="Y51" s="107"/>
      <c r="Z51" s="107"/>
      <c r="AA51" s="107"/>
      <c r="AB51" s="107"/>
      <c r="AC51" s="107"/>
      <c r="AD51" s="107"/>
      <c r="AE51" s="107"/>
      <c r="AF51" s="107"/>
      <c r="AG51" s="104"/>
      <c r="AH51" s="107"/>
      <c r="AI51" s="107"/>
      <c r="AJ51" s="107"/>
      <c r="AK51" s="107"/>
      <c r="AL51" s="107"/>
      <c r="AM51" s="107"/>
      <c r="AN51" s="107"/>
      <c r="AO51" s="107"/>
      <c r="AP51" s="107"/>
      <c r="AQ51" s="104"/>
      <c r="AR51" s="107"/>
      <c r="AS51" s="107"/>
      <c r="AT51" s="107"/>
      <c r="AU51" s="107"/>
      <c r="AV51" s="107"/>
      <c r="AW51" s="107"/>
      <c r="AX51" s="107"/>
      <c r="AY51" s="107"/>
      <c r="AZ51" s="107"/>
      <c r="BA51" s="104"/>
      <c r="BB51" s="107"/>
      <c r="BC51" s="107"/>
      <c r="BD51" s="107"/>
      <c r="BE51" s="107"/>
      <c r="BF51" s="107"/>
      <c r="BG51" s="107"/>
      <c r="BH51" s="107"/>
      <c r="BI51" s="107"/>
      <c r="BJ51" s="107"/>
    </row>
    <row r="52" spans="2:62" s="99" customFormat="1" ht="25.5" customHeight="1">
      <c r="B52" s="143"/>
      <c r="C52" s="143"/>
      <c r="D52" s="788" t="s">
        <v>301</v>
      </c>
      <c r="E52" s="143"/>
      <c r="F52" s="70">
        <v>1</v>
      </c>
      <c r="G52" s="143"/>
      <c r="H52" s="94" t="s">
        <v>302</v>
      </c>
      <c r="I52" s="95" t="s">
        <v>303</v>
      </c>
      <c r="J52" s="96"/>
      <c r="K52" s="108">
        <v>20</v>
      </c>
      <c r="L52" s="98">
        <f t="shared" ref="L52:L84" si="2">K52/20*100</f>
        <v>100</v>
      </c>
      <c r="M52" s="86"/>
      <c r="N52" s="97"/>
      <c r="O52" s="109"/>
      <c r="P52" s="97"/>
      <c r="Q52" s="97"/>
      <c r="R52" s="97"/>
      <c r="S52" s="97"/>
      <c r="T52" s="97"/>
      <c r="U52" s="97"/>
      <c r="V52" s="97"/>
      <c r="W52" s="86"/>
      <c r="X52" s="97"/>
      <c r="Y52" s="97"/>
      <c r="Z52" s="97"/>
      <c r="AA52" s="97"/>
      <c r="AB52" s="97"/>
      <c r="AC52" s="97"/>
      <c r="AD52" s="97"/>
      <c r="AE52" s="97"/>
      <c r="AF52" s="97"/>
      <c r="AG52" s="86"/>
      <c r="AH52" s="97"/>
      <c r="AI52" s="97"/>
      <c r="AJ52" s="97"/>
      <c r="AK52" s="97"/>
      <c r="AL52" s="97"/>
      <c r="AM52" s="97"/>
      <c r="AN52" s="97"/>
      <c r="AO52" s="97"/>
      <c r="AP52" s="97"/>
      <c r="AQ52" s="86"/>
      <c r="AR52" s="97"/>
      <c r="AS52" s="97"/>
      <c r="AT52" s="97"/>
      <c r="AU52" s="97"/>
      <c r="AV52" s="97"/>
      <c r="AW52" s="97"/>
      <c r="AX52" s="97"/>
      <c r="AY52" s="97"/>
      <c r="AZ52" s="97"/>
      <c r="BA52" s="86"/>
      <c r="BB52" s="97"/>
      <c r="BC52" s="97"/>
      <c r="BD52" s="97"/>
      <c r="BE52" s="97"/>
      <c r="BF52" s="97"/>
      <c r="BG52" s="97"/>
      <c r="BH52" s="97"/>
      <c r="BI52" s="97"/>
      <c r="BJ52" s="97"/>
    </row>
    <row r="53" spans="2:62" s="99" customFormat="1" ht="25.5" customHeight="1">
      <c r="B53" s="143"/>
      <c r="C53" s="143"/>
      <c r="D53" s="844"/>
      <c r="E53" s="143"/>
      <c r="F53" s="71">
        <v>2</v>
      </c>
      <c r="G53" s="143"/>
      <c r="H53" s="65" t="s">
        <v>304</v>
      </c>
      <c r="I53" s="100" t="s">
        <v>305</v>
      </c>
      <c r="J53" s="101"/>
      <c r="K53" s="110">
        <v>22</v>
      </c>
      <c r="L53" s="103">
        <f t="shared" ref="L53" si="3">K53/20*100</f>
        <v>110.00000000000001</v>
      </c>
      <c r="M53" s="104"/>
      <c r="N53" s="102"/>
      <c r="O53" s="111"/>
      <c r="P53" s="102"/>
      <c r="Q53" s="102"/>
      <c r="R53" s="102"/>
      <c r="S53" s="102"/>
      <c r="T53" s="102"/>
      <c r="U53" s="102"/>
      <c r="V53" s="102"/>
      <c r="W53" s="104"/>
      <c r="X53" s="102"/>
      <c r="Y53" s="102"/>
      <c r="Z53" s="102"/>
      <c r="AA53" s="102"/>
      <c r="AB53" s="102"/>
      <c r="AC53" s="102"/>
      <c r="AD53" s="102"/>
      <c r="AE53" s="102"/>
      <c r="AF53" s="102"/>
      <c r="AG53" s="104"/>
      <c r="AH53" s="102"/>
      <c r="AI53" s="102"/>
      <c r="AJ53" s="102"/>
      <c r="AK53" s="102"/>
      <c r="AL53" s="102"/>
      <c r="AM53" s="102"/>
      <c r="AN53" s="102"/>
      <c r="AO53" s="102"/>
      <c r="AP53" s="102"/>
      <c r="AQ53" s="104"/>
      <c r="AR53" s="102"/>
      <c r="AS53" s="102"/>
      <c r="AT53" s="102"/>
      <c r="AU53" s="102"/>
      <c r="AV53" s="102"/>
      <c r="AW53" s="102"/>
      <c r="AX53" s="102"/>
      <c r="AY53" s="102"/>
      <c r="AZ53" s="102"/>
      <c r="BA53" s="104"/>
      <c r="BB53" s="102"/>
      <c r="BC53" s="102"/>
      <c r="BD53" s="102"/>
      <c r="BE53" s="102"/>
      <c r="BF53" s="102"/>
      <c r="BG53" s="102"/>
      <c r="BH53" s="102"/>
      <c r="BI53" s="102"/>
      <c r="BJ53" s="102"/>
    </row>
    <row r="54" spans="2:62" s="99" customFormat="1" ht="25.5" customHeight="1">
      <c r="B54" s="143"/>
      <c r="C54" s="143"/>
      <c r="D54" s="789"/>
      <c r="E54" s="143"/>
      <c r="F54" s="70">
        <v>3</v>
      </c>
      <c r="G54" s="143"/>
      <c r="H54" s="94" t="s">
        <v>340</v>
      </c>
      <c r="I54" s="95"/>
      <c r="J54" s="96" t="s">
        <v>339</v>
      </c>
      <c r="K54" s="108">
        <v>22</v>
      </c>
      <c r="L54" s="98">
        <f t="shared" si="2"/>
        <v>110.00000000000001</v>
      </c>
      <c r="M54" s="86"/>
      <c r="N54" s="97"/>
      <c r="O54" s="109"/>
      <c r="P54" s="97"/>
      <c r="Q54" s="97"/>
      <c r="R54" s="97"/>
      <c r="S54" s="97"/>
      <c r="T54" s="97"/>
      <c r="U54" s="97"/>
      <c r="V54" s="97"/>
      <c r="W54" s="86"/>
      <c r="X54" s="97"/>
      <c r="Y54" s="97"/>
      <c r="Z54" s="97"/>
      <c r="AA54" s="97"/>
      <c r="AB54" s="97"/>
      <c r="AC54" s="97"/>
      <c r="AD54" s="97"/>
      <c r="AE54" s="97"/>
      <c r="AF54" s="97"/>
      <c r="AG54" s="86"/>
      <c r="AH54" s="97"/>
      <c r="AI54" s="97"/>
      <c r="AJ54" s="97"/>
      <c r="AK54" s="97"/>
      <c r="AL54" s="97"/>
      <c r="AM54" s="97"/>
      <c r="AN54" s="97"/>
      <c r="AO54" s="97"/>
      <c r="AP54" s="97"/>
      <c r="AQ54" s="86"/>
      <c r="AR54" s="97"/>
      <c r="AS54" s="97"/>
      <c r="AT54" s="97"/>
      <c r="AU54" s="97"/>
      <c r="AV54" s="97"/>
      <c r="AW54" s="97"/>
      <c r="AX54" s="97"/>
      <c r="AY54" s="97"/>
      <c r="AZ54" s="97"/>
      <c r="BA54" s="86"/>
      <c r="BB54" s="97"/>
      <c r="BC54" s="97"/>
      <c r="BD54" s="97"/>
      <c r="BE54" s="97"/>
      <c r="BF54" s="97"/>
      <c r="BG54" s="97"/>
      <c r="BH54" s="97"/>
      <c r="BI54" s="97"/>
      <c r="BJ54" s="97"/>
    </row>
    <row r="55" spans="2:62" s="87" customFormat="1" ht="5.0999999999999996" customHeight="1">
      <c r="B55" s="138"/>
      <c r="C55" s="138"/>
      <c r="D55" s="155"/>
      <c r="E55" s="138"/>
      <c r="F55" s="72"/>
      <c r="G55" s="138"/>
      <c r="H55" s="66"/>
      <c r="I55" s="105"/>
      <c r="J55" s="106"/>
      <c r="K55" s="107"/>
      <c r="L55" s="104"/>
      <c r="M55" s="104"/>
      <c r="N55" s="107"/>
      <c r="O55" s="107"/>
      <c r="P55" s="107"/>
      <c r="Q55" s="107"/>
      <c r="R55" s="107"/>
      <c r="S55" s="107"/>
      <c r="T55" s="107"/>
      <c r="U55" s="107"/>
      <c r="V55" s="107"/>
      <c r="W55" s="104"/>
      <c r="X55" s="107"/>
      <c r="Y55" s="107"/>
      <c r="Z55" s="107"/>
      <c r="AA55" s="107"/>
      <c r="AB55" s="107"/>
      <c r="AC55" s="107"/>
      <c r="AD55" s="107"/>
      <c r="AE55" s="107"/>
      <c r="AF55" s="107"/>
      <c r="AG55" s="104"/>
      <c r="AH55" s="107"/>
      <c r="AI55" s="107"/>
      <c r="AJ55" s="107"/>
      <c r="AK55" s="107"/>
      <c r="AL55" s="107"/>
      <c r="AM55" s="107"/>
      <c r="AN55" s="107"/>
      <c r="AO55" s="107"/>
      <c r="AP55" s="107"/>
      <c r="AQ55" s="104"/>
      <c r="AR55" s="107"/>
      <c r="AS55" s="107"/>
      <c r="AT55" s="107"/>
      <c r="AU55" s="107"/>
      <c r="AV55" s="107"/>
      <c r="AW55" s="107"/>
      <c r="AX55" s="107"/>
      <c r="AY55" s="107"/>
      <c r="AZ55" s="107"/>
      <c r="BA55" s="104"/>
      <c r="BB55" s="107"/>
      <c r="BC55" s="107"/>
      <c r="BD55" s="107"/>
      <c r="BE55" s="107"/>
      <c r="BF55" s="107"/>
      <c r="BG55" s="107"/>
      <c r="BH55" s="107"/>
      <c r="BI55" s="107"/>
      <c r="BJ55" s="107"/>
    </row>
    <row r="56" spans="2:62" s="99" customFormat="1" ht="25.5" customHeight="1">
      <c r="B56" s="148"/>
      <c r="C56" s="148"/>
      <c r="D56" s="157" t="s">
        <v>306</v>
      </c>
      <c r="E56" s="148"/>
      <c r="F56" s="69">
        <v>1</v>
      </c>
      <c r="G56" s="148"/>
      <c r="H56" s="64" t="s">
        <v>307</v>
      </c>
      <c r="I56" s="88"/>
      <c r="J56" s="89"/>
      <c r="K56" s="112">
        <v>20</v>
      </c>
      <c r="L56" s="91">
        <f t="shared" si="2"/>
        <v>100</v>
      </c>
      <c r="M56" s="92"/>
      <c r="N56" s="90"/>
      <c r="O56" s="113"/>
      <c r="P56" s="90"/>
      <c r="Q56" s="90"/>
      <c r="R56" s="90"/>
      <c r="S56" s="90"/>
      <c r="T56" s="90"/>
      <c r="U56" s="90"/>
      <c r="V56" s="90"/>
      <c r="W56" s="92"/>
      <c r="X56" s="90"/>
      <c r="Y56" s="90"/>
      <c r="Z56" s="90"/>
      <c r="AA56" s="90"/>
      <c r="AB56" s="90"/>
      <c r="AC56" s="90"/>
      <c r="AD56" s="90"/>
      <c r="AE56" s="90"/>
      <c r="AF56" s="90"/>
      <c r="AG56" s="92"/>
      <c r="AH56" s="90"/>
      <c r="AI56" s="90"/>
      <c r="AJ56" s="90"/>
      <c r="AK56" s="90"/>
      <c r="AL56" s="90"/>
      <c r="AM56" s="90"/>
      <c r="AN56" s="90"/>
      <c r="AO56" s="90"/>
      <c r="AP56" s="90"/>
      <c r="AQ56" s="92"/>
      <c r="AR56" s="90"/>
      <c r="AS56" s="90"/>
      <c r="AT56" s="90"/>
      <c r="AU56" s="90"/>
      <c r="AV56" s="90"/>
      <c r="AW56" s="90"/>
      <c r="AX56" s="90"/>
      <c r="AY56" s="90"/>
      <c r="AZ56" s="90"/>
      <c r="BA56" s="92"/>
      <c r="BB56" s="90"/>
      <c r="BC56" s="90"/>
      <c r="BD56" s="90"/>
      <c r="BE56" s="90"/>
      <c r="BF56" s="90"/>
      <c r="BG56" s="90"/>
      <c r="BH56" s="90"/>
      <c r="BI56" s="90"/>
      <c r="BJ56" s="90"/>
    </row>
    <row r="57" spans="2:62" s="87" customFormat="1" ht="5.0999999999999996" customHeight="1">
      <c r="B57" s="138"/>
      <c r="C57" s="138"/>
      <c r="D57" s="155"/>
      <c r="E57" s="138"/>
      <c r="F57" s="72"/>
      <c r="G57" s="138"/>
      <c r="H57" s="66"/>
      <c r="I57" s="105"/>
      <c r="J57" s="106"/>
      <c r="K57" s="107"/>
      <c r="L57" s="104"/>
      <c r="M57" s="104"/>
      <c r="N57" s="107"/>
      <c r="O57" s="107"/>
      <c r="P57" s="107"/>
      <c r="Q57" s="107"/>
      <c r="R57" s="107"/>
      <c r="S57" s="107"/>
      <c r="T57" s="107"/>
      <c r="U57" s="107"/>
      <c r="V57" s="107"/>
      <c r="W57" s="104"/>
      <c r="X57" s="107"/>
      <c r="Y57" s="107"/>
      <c r="Z57" s="107"/>
      <c r="AA57" s="107"/>
      <c r="AB57" s="107"/>
      <c r="AC57" s="107"/>
      <c r="AD57" s="107"/>
      <c r="AE57" s="107"/>
      <c r="AF57" s="107"/>
      <c r="AG57" s="104"/>
      <c r="AH57" s="107"/>
      <c r="AI57" s="107"/>
      <c r="AJ57" s="107"/>
      <c r="AK57" s="107"/>
      <c r="AL57" s="107"/>
      <c r="AM57" s="107"/>
      <c r="AN57" s="107"/>
      <c r="AO57" s="107"/>
      <c r="AP57" s="107"/>
      <c r="AQ57" s="104"/>
      <c r="AR57" s="107"/>
      <c r="AS57" s="107"/>
      <c r="AT57" s="107"/>
      <c r="AU57" s="107"/>
      <c r="AV57" s="107"/>
      <c r="AW57" s="107"/>
      <c r="AX57" s="107"/>
      <c r="AY57" s="107"/>
      <c r="AZ57" s="107"/>
      <c r="BA57" s="104"/>
      <c r="BB57" s="107"/>
      <c r="BC57" s="107"/>
      <c r="BD57" s="107"/>
      <c r="BE57" s="107"/>
      <c r="BF57" s="107"/>
      <c r="BG57" s="107"/>
      <c r="BH57" s="107"/>
      <c r="BI57" s="107"/>
      <c r="BJ57" s="107"/>
    </row>
    <row r="58" spans="2:62" s="99" customFormat="1" ht="25.5" customHeight="1">
      <c r="B58" s="143"/>
      <c r="C58" s="143"/>
      <c r="D58" s="788" t="s">
        <v>308</v>
      </c>
      <c r="E58" s="143"/>
      <c r="F58" s="71">
        <v>1</v>
      </c>
      <c r="G58" s="143"/>
      <c r="H58" s="67" t="s">
        <v>309</v>
      </c>
      <c r="I58" s="114"/>
      <c r="J58" s="115"/>
      <c r="K58" s="116">
        <v>20</v>
      </c>
      <c r="L58" s="117">
        <f t="shared" si="2"/>
        <v>100</v>
      </c>
      <c r="M58" s="118"/>
      <c r="N58" s="119"/>
      <c r="O58" s="119"/>
      <c r="P58" s="119"/>
      <c r="Q58" s="119"/>
      <c r="R58" s="119"/>
      <c r="S58" s="119"/>
      <c r="T58" s="119"/>
      <c r="U58" s="119"/>
      <c r="V58" s="119"/>
      <c r="W58" s="118"/>
      <c r="X58" s="119"/>
      <c r="Y58" s="119"/>
      <c r="Z58" s="119"/>
      <c r="AA58" s="119"/>
      <c r="AB58" s="119"/>
      <c r="AC58" s="119"/>
      <c r="AD58" s="119"/>
      <c r="AE58" s="119"/>
      <c r="AF58" s="119"/>
      <c r="AG58" s="118"/>
      <c r="AH58" s="119"/>
      <c r="AI58" s="119"/>
      <c r="AJ58" s="119"/>
      <c r="AK58" s="119"/>
      <c r="AL58" s="119"/>
      <c r="AM58" s="119"/>
      <c r="AN58" s="119"/>
      <c r="AO58" s="119"/>
      <c r="AP58" s="119"/>
      <c r="AQ58" s="118"/>
      <c r="AR58" s="119"/>
      <c r="AS58" s="119"/>
      <c r="AT58" s="119"/>
      <c r="AU58" s="119"/>
      <c r="AV58" s="119"/>
      <c r="AW58" s="119"/>
      <c r="AX58" s="119"/>
      <c r="AY58" s="119"/>
      <c r="AZ58" s="119"/>
      <c r="BA58" s="118"/>
      <c r="BB58" s="119"/>
      <c r="BC58" s="119"/>
      <c r="BD58" s="119"/>
      <c r="BE58" s="119"/>
      <c r="BF58" s="119"/>
      <c r="BG58" s="119"/>
      <c r="BH58" s="119"/>
      <c r="BI58" s="119"/>
      <c r="BJ58" s="119"/>
    </row>
    <row r="59" spans="2:62" s="99" customFormat="1" ht="25.5" customHeight="1">
      <c r="B59" s="143"/>
      <c r="C59" s="143"/>
      <c r="D59" s="844"/>
      <c r="E59" s="143"/>
      <c r="F59" s="70">
        <v>2</v>
      </c>
      <c r="G59" s="143"/>
      <c r="H59" s="94" t="s">
        <v>310</v>
      </c>
      <c r="I59" s="95"/>
      <c r="J59" s="96"/>
      <c r="K59" s="108">
        <v>20</v>
      </c>
      <c r="L59" s="98">
        <f t="shared" si="2"/>
        <v>100</v>
      </c>
      <c r="M59" s="86"/>
      <c r="N59" s="97"/>
      <c r="O59" s="97"/>
      <c r="P59" s="97"/>
      <c r="Q59" s="97"/>
      <c r="R59" s="97"/>
      <c r="S59" s="97"/>
      <c r="T59" s="97"/>
      <c r="U59" s="97"/>
      <c r="V59" s="97"/>
      <c r="W59" s="86"/>
      <c r="X59" s="97"/>
      <c r="Y59" s="97"/>
      <c r="Z59" s="97"/>
      <c r="AA59" s="97"/>
      <c r="AB59" s="97"/>
      <c r="AC59" s="97"/>
      <c r="AD59" s="97"/>
      <c r="AE59" s="97"/>
      <c r="AF59" s="97"/>
      <c r="AG59" s="86"/>
      <c r="AH59" s="97"/>
      <c r="AI59" s="97"/>
      <c r="AJ59" s="97"/>
      <c r="AK59" s="97"/>
      <c r="AL59" s="97"/>
      <c r="AM59" s="97"/>
      <c r="AN59" s="97"/>
      <c r="AO59" s="97"/>
      <c r="AP59" s="97"/>
      <c r="AQ59" s="86"/>
      <c r="AR59" s="97"/>
      <c r="AS59" s="97"/>
      <c r="AT59" s="97"/>
      <c r="AU59" s="97"/>
      <c r="AV59" s="97"/>
      <c r="AW59" s="97"/>
      <c r="AX59" s="97"/>
      <c r="AY59" s="97"/>
      <c r="AZ59" s="97"/>
      <c r="BA59" s="86"/>
      <c r="BB59" s="97"/>
      <c r="BC59" s="97"/>
      <c r="BD59" s="97"/>
      <c r="BE59" s="97"/>
      <c r="BF59" s="97"/>
      <c r="BG59" s="97"/>
      <c r="BH59" s="97"/>
      <c r="BI59" s="97"/>
      <c r="BJ59" s="97"/>
    </row>
    <row r="60" spans="2:62" s="99" customFormat="1" ht="25.5" customHeight="1">
      <c r="B60" s="143"/>
      <c r="C60" s="143"/>
      <c r="D60" s="844"/>
      <c r="E60" s="143"/>
      <c r="F60" s="71">
        <v>3</v>
      </c>
      <c r="G60" s="143"/>
      <c r="H60" s="65" t="s">
        <v>311</v>
      </c>
      <c r="I60" s="100" t="s">
        <v>312</v>
      </c>
      <c r="J60" s="101"/>
      <c r="K60" s="110">
        <v>20</v>
      </c>
      <c r="L60" s="103">
        <f t="shared" si="2"/>
        <v>100</v>
      </c>
      <c r="M60" s="104"/>
      <c r="N60" s="102"/>
      <c r="O60" s="102"/>
      <c r="P60" s="102"/>
      <c r="Q60" s="102"/>
      <c r="R60" s="102"/>
      <c r="S60" s="102"/>
      <c r="T60" s="102"/>
      <c r="U60" s="102"/>
      <c r="V60" s="102"/>
      <c r="W60" s="104"/>
      <c r="X60" s="102"/>
      <c r="Y60" s="102"/>
      <c r="Z60" s="102"/>
      <c r="AA60" s="102"/>
      <c r="AB60" s="102"/>
      <c r="AC60" s="102"/>
      <c r="AD60" s="102"/>
      <c r="AE60" s="102"/>
      <c r="AF60" s="102"/>
      <c r="AG60" s="104"/>
      <c r="AH60" s="102"/>
      <c r="AI60" s="102"/>
      <c r="AJ60" s="102"/>
      <c r="AK60" s="102"/>
      <c r="AL60" s="102"/>
      <c r="AM60" s="102"/>
      <c r="AN60" s="102"/>
      <c r="AO60" s="102"/>
      <c r="AP60" s="102"/>
      <c r="AQ60" s="104"/>
      <c r="AR60" s="102"/>
      <c r="AS60" s="102"/>
      <c r="AT60" s="102"/>
      <c r="AU60" s="102"/>
      <c r="AV60" s="102"/>
      <c r="AW60" s="102"/>
      <c r="AX60" s="102"/>
      <c r="AY60" s="102"/>
      <c r="AZ60" s="102"/>
      <c r="BA60" s="104"/>
      <c r="BB60" s="102"/>
      <c r="BC60" s="102"/>
      <c r="BD60" s="102"/>
      <c r="BE60" s="102"/>
      <c r="BF60" s="102"/>
      <c r="BG60" s="102"/>
      <c r="BH60" s="102"/>
      <c r="BI60" s="102"/>
      <c r="BJ60" s="102"/>
    </row>
    <row r="61" spans="2:62" s="99" customFormat="1" ht="25.5" customHeight="1">
      <c r="B61" s="143"/>
      <c r="C61" s="143"/>
      <c r="D61" s="844"/>
      <c r="E61" s="143"/>
      <c r="F61" s="70">
        <v>4</v>
      </c>
      <c r="G61" s="143"/>
      <c r="H61" s="94" t="s">
        <v>313</v>
      </c>
      <c r="I61" s="95" t="s">
        <v>314</v>
      </c>
      <c r="J61" s="96"/>
      <c r="K61" s="108">
        <v>22</v>
      </c>
      <c r="L61" s="98">
        <f t="shared" si="2"/>
        <v>110.00000000000001</v>
      </c>
      <c r="M61" s="86"/>
      <c r="N61" s="97"/>
      <c r="O61" s="97"/>
      <c r="P61" s="97"/>
      <c r="Q61" s="97"/>
      <c r="R61" s="97"/>
      <c r="S61" s="97"/>
      <c r="T61" s="97"/>
      <c r="U61" s="97"/>
      <c r="V61" s="97"/>
      <c r="W61" s="86"/>
      <c r="X61" s="97"/>
      <c r="Y61" s="97"/>
      <c r="Z61" s="97"/>
      <c r="AA61" s="97"/>
      <c r="AB61" s="97"/>
      <c r="AC61" s="97"/>
      <c r="AD61" s="97"/>
      <c r="AE61" s="97"/>
      <c r="AF61" s="97"/>
      <c r="AG61" s="86"/>
      <c r="AH61" s="97"/>
      <c r="AI61" s="97"/>
      <c r="AJ61" s="97"/>
      <c r="AK61" s="97"/>
      <c r="AL61" s="97"/>
      <c r="AM61" s="97"/>
      <c r="AN61" s="97"/>
      <c r="AO61" s="97"/>
      <c r="AP61" s="97"/>
      <c r="AQ61" s="86"/>
      <c r="AR61" s="97"/>
      <c r="AS61" s="97"/>
      <c r="AT61" s="97"/>
      <c r="AU61" s="97"/>
      <c r="AV61" s="97"/>
      <c r="AW61" s="97"/>
      <c r="AX61" s="97"/>
      <c r="AY61" s="97"/>
      <c r="AZ61" s="97"/>
      <c r="BA61" s="86"/>
      <c r="BB61" s="97"/>
      <c r="BC61" s="97"/>
      <c r="BD61" s="97"/>
      <c r="BE61" s="97"/>
      <c r="BF61" s="97"/>
      <c r="BG61" s="97"/>
      <c r="BH61" s="97"/>
      <c r="BI61" s="97"/>
      <c r="BJ61" s="97"/>
    </row>
    <row r="62" spans="2:62" s="99" customFormat="1" ht="25.5" customHeight="1">
      <c r="B62" s="143"/>
      <c r="C62" s="143"/>
      <c r="D62" s="789"/>
      <c r="E62" s="143"/>
      <c r="F62" s="71">
        <v>5</v>
      </c>
      <c r="G62" s="143"/>
      <c r="H62" s="65" t="s">
        <v>315</v>
      </c>
      <c r="I62" s="100"/>
      <c r="J62" s="101"/>
      <c r="K62" s="110">
        <v>2</v>
      </c>
      <c r="L62" s="103">
        <f t="shared" si="2"/>
        <v>10</v>
      </c>
      <c r="M62" s="104"/>
      <c r="N62" s="62"/>
      <c r="O62" s="102"/>
      <c r="P62" s="102"/>
      <c r="Q62" s="102"/>
      <c r="R62" s="102"/>
      <c r="S62" s="102"/>
      <c r="T62" s="102"/>
      <c r="U62" s="102"/>
      <c r="V62" s="102"/>
      <c r="W62" s="104"/>
      <c r="X62" s="102"/>
      <c r="Y62" s="102"/>
      <c r="Z62" s="102"/>
      <c r="AA62" s="102"/>
      <c r="AB62" s="102"/>
      <c r="AC62" s="102"/>
      <c r="AD62" s="102"/>
      <c r="AE62" s="102"/>
      <c r="AF62" s="102"/>
      <c r="AG62" s="104"/>
      <c r="AH62" s="102"/>
      <c r="AI62" s="102"/>
      <c r="AJ62" s="102"/>
      <c r="AK62" s="102"/>
      <c r="AL62" s="102"/>
      <c r="AM62" s="102"/>
      <c r="AN62" s="102"/>
      <c r="AO62" s="102"/>
      <c r="AP62" s="102"/>
      <c r="AQ62" s="104"/>
      <c r="AR62" s="102"/>
      <c r="AS62" s="102"/>
      <c r="AT62" s="102"/>
      <c r="AU62" s="102"/>
      <c r="AV62" s="102"/>
      <c r="AW62" s="102"/>
      <c r="AX62" s="102"/>
      <c r="AY62" s="102"/>
      <c r="AZ62" s="102"/>
      <c r="BA62" s="104"/>
      <c r="BB62" s="102"/>
      <c r="BC62" s="102"/>
      <c r="BD62" s="102"/>
      <c r="BE62" s="102"/>
      <c r="BF62" s="102"/>
      <c r="BG62" s="102"/>
      <c r="BH62" s="102"/>
      <c r="BI62" s="102"/>
      <c r="BJ62" s="102"/>
    </row>
    <row r="63" spans="2:62" s="87" customFormat="1" ht="5.0999999999999996" customHeight="1">
      <c r="B63" s="138"/>
      <c r="C63" s="138"/>
      <c r="D63" s="155"/>
      <c r="E63" s="138"/>
      <c r="F63" s="72"/>
      <c r="G63" s="138"/>
      <c r="H63" s="66"/>
      <c r="I63" s="105"/>
      <c r="J63" s="106"/>
      <c r="K63" s="107"/>
      <c r="L63" s="104"/>
      <c r="M63" s="104"/>
      <c r="N63" s="107"/>
      <c r="O63" s="107"/>
      <c r="P63" s="107"/>
      <c r="Q63" s="107"/>
      <c r="R63" s="107"/>
      <c r="S63" s="107"/>
      <c r="T63" s="107"/>
      <c r="U63" s="107"/>
      <c r="V63" s="107"/>
      <c r="W63" s="104"/>
      <c r="X63" s="107"/>
      <c r="Y63" s="107"/>
      <c r="Z63" s="107"/>
      <c r="AA63" s="107"/>
      <c r="AB63" s="107"/>
      <c r="AC63" s="107"/>
      <c r="AD63" s="107"/>
      <c r="AE63" s="107"/>
      <c r="AF63" s="107"/>
      <c r="AG63" s="104"/>
      <c r="AH63" s="107"/>
      <c r="AI63" s="107"/>
      <c r="AJ63" s="107"/>
      <c r="AK63" s="107"/>
      <c r="AL63" s="107"/>
      <c r="AM63" s="107"/>
      <c r="AN63" s="107"/>
      <c r="AO63" s="107"/>
      <c r="AP63" s="107"/>
      <c r="AQ63" s="104"/>
      <c r="AR63" s="107"/>
      <c r="AS63" s="107"/>
      <c r="AT63" s="107"/>
      <c r="AU63" s="107"/>
      <c r="AV63" s="107"/>
      <c r="AW63" s="107"/>
      <c r="AX63" s="107"/>
      <c r="AY63" s="107"/>
      <c r="AZ63" s="107"/>
      <c r="BA63" s="104"/>
      <c r="BB63" s="107"/>
      <c r="BC63" s="107"/>
      <c r="BD63" s="107"/>
      <c r="BE63" s="107"/>
      <c r="BF63" s="107"/>
      <c r="BG63" s="107"/>
      <c r="BH63" s="107"/>
      <c r="BI63" s="107"/>
      <c r="BJ63" s="107"/>
    </row>
    <row r="64" spans="2:62" s="99" customFormat="1" ht="25.5" customHeight="1">
      <c r="B64" s="146"/>
      <c r="C64" s="146"/>
      <c r="D64" s="851" t="s">
        <v>316</v>
      </c>
      <c r="E64" s="146"/>
      <c r="F64" s="70">
        <v>1</v>
      </c>
      <c r="G64" s="146"/>
      <c r="H64" s="94" t="s">
        <v>317</v>
      </c>
      <c r="I64" s="95"/>
      <c r="J64" s="96"/>
      <c r="K64" s="108">
        <v>20</v>
      </c>
      <c r="L64" s="98">
        <f t="shared" si="2"/>
        <v>100</v>
      </c>
      <c r="M64" s="86"/>
      <c r="N64" s="62"/>
      <c r="O64" s="97"/>
      <c r="P64" s="97"/>
      <c r="Q64" s="97"/>
      <c r="R64" s="97"/>
      <c r="S64" s="97"/>
      <c r="T64" s="97"/>
      <c r="U64" s="97"/>
      <c r="V64" s="97"/>
      <c r="W64" s="86"/>
      <c r="X64" s="97"/>
      <c r="Y64" s="97"/>
      <c r="Z64" s="97"/>
      <c r="AA64" s="97"/>
      <c r="AB64" s="97"/>
      <c r="AC64" s="97"/>
      <c r="AD64" s="97"/>
      <c r="AE64" s="97"/>
      <c r="AF64" s="97"/>
      <c r="AG64" s="86"/>
      <c r="AH64" s="97"/>
      <c r="AI64" s="97"/>
      <c r="AJ64" s="97"/>
      <c r="AK64" s="97"/>
      <c r="AL64" s="97"/>
      <c r="AM64" s="97"/>
      <c r="AN64" s="97"/>
      <c r="AO64" s="97"/>
      <c r="AP64" s="97"/>
      <c r="AQ64" s="86"/>
      <c r="AR64" s="97"/>
      <c r="AS64" s="97"/>
      <c r="AT64" s="97"/>
      <c r="AU64" s="97"/>
      <c r="AV64" s="97"/>
      <c r="AW64" s="97"/>
      <c r="AX64" s="97"/>
      <c r="AY64" s="97"/>
      <c r="AZ64" s="97"/>
      <c r="BA64" s="86"/>
      <c r="BB64" s="97"/>
      <c r="BC64" s="97"/>
      <c r="BD64" s="97"/>
      <c r="BE64" s="97"/>
      <c r="BF64" s="97"/>
      <c r="BG64" s="97"/>
      <c r="BH64" s="97"/>
      <c r="BI64" s="97"/>
      <c r="BJ64" s="97"/>
    </row>
    <row r="65" spans="2:62" s="99" customFormat="1" ht="25.5" customHeight="1">
      <c r="B65" s="146"/>
      <c r="C65" s="146"/>
      <c r="D65" s="852"/>
      <c r="E65" s="146"/>
      <c r="F65" s="71">
        <v>2</v>
      </c>
      <c r="G65" s="146"/>
      <c r="H65" s="65" t="s">
        <v>318</v>
      </c>
      <c r="I65" s="100"/>
      <c r="J65" s="101"/>
      <c r="K65" s="110">
        <v>20</v>
      </c>
      <c r="L65" s="103">
        <f t="shared" si="2"/>
        <v>100</v>
      </c>
      <c r="M65" s="104"/>
      <c r="N65" s="62"/>
      <c r="O65" s="102"/>
      <c r="P65" s="102"/>
      <c r="Q65" s="102"/>
      <c r="R65" s="102"/>
      <c r="S65" s="102"/>
      <c r="T65" s="102"/>
      <c r="U65" s="102"/>
      <c r="V65" s="102"/>
      <c r="W65" s="104"/>
      <c r="X65" s="102"/>
      <c r="Y65" s="102"/>
      <c r="Z65" s="102"/>
      <c r="AA65" s="102"/>
      <c r="AB65" s="102"/>
      <c r="AC65" s="102"/>
      <c r="AD65" s="102"/>
      <c r="AE65" s="102"/>
      <c r="AF65" s="102"/>
      <c r="AG65" s="104"/>
      <c r="AH65" s="102"/>
      <c r="AI65" s="102"/>
      <c r="AJ65" s="102"/>
      <c r="AK65" s="102"/>
      <c r="AL65" s="102"/>
      <c r="AM65" s="102"/>
      <c r="AN65" s="102"/>
      <c r="AO65" s="102"/>
      <c r="AP65" s="102"/>
      <c r="AQ65" s="104"/>
      <c r="AR65" s="102"/>
      <c r="AS65" s="102"/>
      <c r="AT65" s="102"/>
      <c r="AU65" s="102"/>
      <c r="AV65" s="102"/>
      <c r="AW65" s="102"/>
      <c r="AX65" s="102"/>
      <c r="AY65" s="102"/>
      <c r="AZ65" s="102"/>
      <c r="BA65" s="104"/>
      <c r="BB65" s="102"/>
      <c r="BC65" s="102"/>
      <c r="BD65" s="102"/>
      <c r="BE65" s="102"/>
      <c r="BF65" s="102"/>
      <c r="BG65" s="102"/>
      <c r="BH65" s="102"/>
      <c r="BI65" s="102"/>
      <c r="BJ65" s="102"/>
    </row>
    <row r="66" spans="2:62" s="99" customFormat="1" ht="25.5" customHeight="1">
      <c r="B66" s="146"/>
      <c r="C66" s="146"/>
      <c r="D66" s="853"/>
      <c r="E66" s="146"/>
      <c r="F66" s="70">
        <v>3</v>
      </c>
      <c r="G66" s="146"/>
      <c r="H66" s="94" t="s">
        <v>319</v>
      </c>
      <c r="I66" s="95"/>
      <c r="J66" s="96"/>
      <c r="K66" s="108">
        <v>20</v>
      </c>
      <c r="L66" s="98">
        <f t="shared" si="2"/>
        <v>100</v>
      </c>
      <c r="M66" s="86"/>
      <c r="N66" s="62"/>
      <c r="O66" s="97"/>
      <c r="P66" s="97"/>
      <c r="Q66" s="97"/>
      <c r="R66" s="97"/>
      <c r="S66" s="97"/>
      <c r="T66" s="97"/>
      <c r="U66" s="97"/>
      <c r="V66" s="97"/>
      <c r="W66" s="86"/>
      <c r="X66" s="97"/>
      <c r="Y66" s="97"/>
      <c r="Z66" s="97"/>
      <c r="AA66" s="97"/>
      <c r="AB66" s="97"/>
      <c r="AC66" s="97"/>
      <c r="AD66" s="97"/>
      <c r="AE66" s="97"/>
      <c r="AF66" s="97"/>
      <c r="AG66" s="86"/>
      <c r="AH66" s="97"/>
      <c r="AI66" s="97"/>
      <c r="AJ66" s="97"/>
      <c r="AK66" s="97"/>
      <c r="AL66" s="97"/>
      <c r="AM66" s="97"/>
      <c r="AN66" s="97"/>
      <c r="AO66" s="97"/>
      <c r="AP66" s="97"/>
      <c r="AQ66" s="86"/>
      <c r="AR66" s="97"/>
      <c r="AS66" s="97"/>
      <c r="AT66" s="97"/>
      <c r="AU66" s="97"/>
      <c r="AV66" s="97"/>
      <c r="AW66" s="97"/>
      <c r="AX66" s="97"/>
      <c r="AY66" s="97"/>
      <c r="AZ66" s="97"/>
      <c r="BA66" s="86"/>
      <c r="BB66" s="97"/>
      <c r="BC66" s="97"/>
      <c r="BD66" s="97"/>
      <c r="BE66" s="97"/>
      <c r="BF66" s="97"/>
      <c r="BG66" s="97"/>
      <c r="BH66" s="97"/>
      <c r="BI66" s="97"/>
      <c r="BJ66" s="97"/>
    </row>
    <row r="67" spans="2:62" s="87" customFormat="1" ht="5.0999999999999996" customHeight="1">
      <c r="B67" s="138"/>
      <c r="C67" s="138"/>
      <c r="D67" s="155"/>
      <c r="E67" s="138"/>
      <c r="F67" s="72"/>
      <c r="G67" s="138"/>
      <c r="H67" s="66"/>
      <c r="I67" s="105"/>
      <c r="J67" s="106"/>
      <c r="K67" s="107"/>
      <c r="L67" s="104"/>
      <c r="M67" s="104"/>
      <c r="N67" s="107"/>
      <c r="O67" s="107"/>
      <c r="P67" s="107"/>
      <c r="Q67" s="107"/>
      <c r="R67" s="107"/>
      <c r="S67" s="107"/>
      <c r="T67" s="107"/>
      <c r="U67" s="107"/>
      <c r="V67" s="107"/>
      <c r="W67" s="104"/>
      <c r="X67" s="107"/>
      <c r="Y67" s="107"/>
      <c r="Z67" s="107"/>
      <c r="AA67" s="107"/>
      <c r="AB67" s="107"/>
      <c r="AC67" s="107"/>
      <c r="AD67" s="107"/>
      <c r="AE67" s="107"/>
      <c r="AF67" s="107"/>
      <c r="AG67" s="104"/>
      <c r="AH67" s="107"/>
      <c r="AI67" s="107"/>
      <c r="AJ67" s="107"/>
      <c r="AK67" s="107"/>
      <c r="AL67" s="107"/>
      <c r="AM67" s="107"/>
      <c r="AN67" s="107"/>
      <c r="AO67" s="107"/>
      <c r="AP67" s="107"/>
      <c r="AQ67" s="104"/>
      <c r="AR67" s="107"/>
      <c r="AS67" s="107"/>
      <c r="AT67" s="107"/>
      <c r="AU67" s="107"/>
      <c r="AV67" s="107"/>
      <c r="AW67" s="107"/>
      <c r="AX67" s="107"/>
      <c r="AY67" s="107"/>
      <c r="AZ67" s="107"/>
      <c r="BA67" s="104"/>
      <c r="BB67" s="107"/>
      <c r="BC67" s="107"/>
      <c r="BD67" s="107"/>
      <c r="BE67" s="107"/>
      <c r="BF67" s="107"/>
      <c r="BG67" s="107"/>
      <c r="BH67" s="107"/>
      <c r="BI67" s="107"/>
      <c r="BJ67" s="107"/>
    </row>
    <row r="68" spans="2:62" s="99" customFormat="1" ht="25.5" customHeight="1">
      <c r="B68" s="143"/>
      <c r="C68" s="143"/>
      <c r="D68" s="788" t="s">
        <v>320</v>
      </c>
      <c r="E68" s="143"/>
      <c r="F68" s="71">
        <v>1</v>
      </c>
      <c r="G68" s="143"/>
      <c r="H68" s="65" t="s">
        <v>321</v>
      </c>
      <c r="I68" s="100"/>
      <c r="J68" s="101"/>
      <c r="K68" s="110">
        <v>2</v>
      </c>
      <c r="L68" s="103">
        <f t="shared" si="2"/>
        <v>10</v>
      </c>
      <c r="M68" s="104"/>
      <c r="N68" s="102"/>
      <c r="O68" s="111"/>
      <c r="P68" s="102"/>
      <c r="Q68" s="102"/>
      <c r="R68" s="102"/>
      <c r="S68" s="102"/>
      <c r="T68" s="102"/>
      <c r="U68" s="102"/>
      <c r="V68" s="102"/>
      <c r="W68" s="104"/>
      <c r="X68" s="102"/>
      <c r="Y68" s="102"/>
      <c r="Z68" s="102"/>
      <c r="AA68" s="102"/>
      <c r="AB68" s="102"/>
      <c r="AC68" s="102"/>
      <c r="AD68" s="102"/>
      <c r="AE68" s="102"/>
      <c r="AF68" s="102"/>
      <c r="AG68" s="104"/>
      <c r="AH68" s="102"/>
      <c r="AI68" s="102"/>
      <c r="AJ68" s="102"/>
      <c r="AK68" s="102"/>
      <c r="AL68" s="102"/>
      <c r="AM68" s="102"/>
      <c r="AN68" s="102"/>
      <c r="AO68" s="102"/>
      <c r="AP68" s="102"/>
      <c r="AQ68" s="104"/>
      <c r="AR68" s="102"/>
      <c r="AS68" s="102"/>
      <c r="AT68" s="102"/>
      <c r="AU68" s="102"/>
      <c r="AV68" s="102"/>
      <c r="AW68" s="102"/>
      <c r="AX68" s="102"/>
      <c r="AY68" s="102"/>
      <c r="AZ68" s="102"/>
      <c r="BA68" s="104"/>
      <c r="BB68" s="102"/>
      <c r="BC68" s="102"/>
      <c r="BD68" s="102"/>
      <c r="BE68" s="102"/>
      <c r="BF68" s="102"/>
      <c r="BG68" s="102"/>
      <c r="BH68" s="102"/>
      <c r="BI68" s="102"/>
      <c r="BJ68" s="102"/>
    </row>
    <row r="69" spans="2:62" s="99" customFormat="1" ht="25.5" customHeight="1">
      <c r="B69" s="143"/>
      <c r="C69" s="143"/>
      <c r="D69" s="844"/>
      <c r="E69" s="143"/>
      <c r="F69" s="73">
        <v>2</v>
      </c>
      <c r="G69" s="143"/>
      <c r="H69" s="120" t="s">
        <v>322</v>
      </c>
      <c r="I69" s="121"/>
      <c r="J69" s="122"/>
      <c r="K69" s="123">
        <v>1</v>
      </c>
      <c r="L69" s="124">
        <f t="shared" si="2"/>
        <v>5</v>
      </c>
      <c r="M69" s="125"/>
      <c r="N69" s="126"/>
      <c r="O69" s="127"/>
      <c r="P69" s="126"/>
      <c r="Q69" s="126"/>
      <c r="R69" s="126"/>
      <c r="S69" s="126"/>
      <c r="T69" s="126"/>
      <c r="U69" s="126"/>
      <c r="V69" s="126"/>
      <c r="W69" s="125"/>
      <c r="X69" s="126"/>
      <c r="Y69" s="126"/>
      <c r="Z69" s="126"/>
      <c r="AA69" s="126"/>
      <c r="AB69" s="126"/>
      <c r="AC69" s="126"/>
      <c r="AD69" s="126"/>
      <c r="AE69" s="126"/>
      <c r="AF69" s="126"/>
      <c r="AG69" s="125"/>
      <c r="AH69" s="126"/>
      <c r="AI69" s="126"/>
      <c r="AJ69" s="126"/>
      <c r="AK69" s="126"/>
      <c r="AL69" s="126"/>
      <c r="AM69" s="126"/>
      <c r="AN69" s="126"/>
      <c r="AO69" s="126"/>
      <c r="AP69" s="126"/>
      <c r="AQ69" s="125"/>
      <c r="AR69" s="126"/>
      <c r="AS69" s="126"/>
      <c r="AT69" s="126"/>
      <c r="AU69" s="126"/>
      <c r="AV69" s="126"/>
      <c r="AW69" s="126"/>
      <c r="AX69" s="126"/>
      <c r="AY69" s="126"/>
      <c r="AZ69" s="126"/>
      <c r="BA69" s="125"/>
      <c r="BB69" s="126"/>
      <c r="BC69" s="126"/>
      <c r="BD69" s="126"/>
      <c r="BE69" s="126"/>
      <c r="BF69" s="126"/>
      <c r="BG69" s="126"/>
      <c r="BH69" s="126"/>
      <c r="BI69" s="126"/>
      <c r="BJ69" s="126"/>
    </row>
    <row r="70" spans="2:62" s="99" customFormat="1" ht="25.5" customHeight="1">
      <c r="B70" s="143"/>
      <c r="C70" s="143"/>
      <c r="D70" s="844"/>
      <c r="E70" s="143"/>
      <c r="F70" s="71">
        <v>3</v>
      </c>
      <c r="G70" s="143"/>
      <c r="H70" s="65" t="s">
        <v>317</v>
      </c>
      <c r="I70" s="100"/>
      <c r="J70" s="101"/>
      <c r="K70" s="110">
        <v>0</v>
      </c>
      <c r="L70" s="103">
        <f t="shared" si="2"/>
        <v>0</v>
      </c>
      <c r="M70" s="104"/>
      <c r="N70" s="102"/>
      <c r="O70" s="111"/>
      <c r="P70" s="102"/>
      <c r="Q70" s="102"/>
      <c r="R70" s="102"/>
      <c r="S70" s="102"/>
      <c r="T70" s="102"/>
      <c r="U70" s="102"/>
      <c r="V70" s="102"/>
      <c r="W70" s="104"/>
      <c r="X70" s="102"/>
      <c r="Y70" s="102"/>
      <c r="Z70" s="102"/>
      <c r="AA70" s="102"/>
      <c r="AB70" s="102"/>
      <c r="AC70" s="102"/>
      <c r="AD70" s="102"/>
      <c r="AE70" s="102"/>
      <c r="AF70" s="102"/>
      <c r="AG70" s="104"/>
      <c r="AH70" s="102"/>
      <c r="AI70" s="102"/>
      <c r="AJ70" s="102"/>
      <c r="AK70" s="102"/>
      <c r="AL70" s="102"/>
      <c r="AM70" s="102"/>
      <c r="AN70" s="102"/>
      <c r="AO70" s="102"/>
      <c r="AP70" s="102"/>
      <c r="AQ70" s="104"/>
      <c r="AR70" s="102"/>
      <c r="AS70" s="102"/>
      <c r="AT70" s="102"/>
      <c r="AU70" s="102"/>
      <c r="AV70" s="102"/>
      <c r="AW70" s="102"/>
      <c r="AX70" s="102"/>
      <c r="AY70" s="102"/>
      <c r="AZ70" s="102"/>
      <c r="BA70" s="104"/>
      <c r="BB70" s="102"/>
      <c r="BC70" s="102"/>
      <c r="BD70" s="102"/>
      <c r="BE70" s="102"/>
      <c r="BF70" s="102"/>
      <c r="BG70" s="102"/>
      <c r="BH70" s="102"/>
      <c r="BI70" s="102"/>
      <c r="BJ70" s="102"/>
    </row>
    <row r="71" spans="2:62" s="99" customFormat="1" ht="25.5" customHeight="1">
      <c r="B71" s="143"/>
      <c r="C71" s="143"/>
      <c r="D71" s="844"/>
      <c r="E71" s="143"/>
      <c r="F71" s="73">
        <v>4</v>
      </c>
      <c r="G71" s="143"/>
      <c r="H71" s="128" t="s">
        <v>318</v>
      </c>
      <c r="I71" s="129"/>
      <c r="J71" s="122"/>
      <c r="K71" s="130">
        <v>0</v>
      </c>
      <c r="L71" s="131">
        <f t="shared" si="2"/>
        <v>0</v>
      </c>
      <c r="M71" s="125"/>
      <c r="N71" s="126"/>
      <c r="O71" s="127"/>
      <c r="P71" s="126"/>
      <c r="Q71" s="126"/>
      <c r="R71" s="126"/>
      <c r="S71" s="126"/>
      <c r="T71" s="126"/>
      <c r="U71" s="126"/>
      <c r="V71" s="126"/>
      <c r="W71" s="125"/>
      <c r="X71" s="126"/>
      <c r="Y71" s="126"/>
      <c r="Z71" s="126"/>
      <c r="AA71" s="126"/>
      <c r="AB71" s="126"/>
      <c r="AC71" s="126"/>
      <c r="AD71" s="126"/>
      <c r="AE71" s="126"/>
      <c r="AF71" s="126"/>
      <c r="AG71" s="125"/>
      <c r="AH71" s="126"/>
      <c r="AI71" s="126"/>
      <c r="AJ71" s="126"/>
      <c r="AK71" s="126"/>
      <c r="AL71" s="126"/>
      <c r="AM71" s="126"/>
      <c r="AN71" s="126"/>
      <c r="AO71" s="126"/>
      <c r="AP71" s="126"/>
      <c r="AQ71" s="125"/>
      <c r="AR71" s="126"/>
      <c r="AS71" s="126"/>
      <c r="AT71" s="126"/>
      <c r="AU71" s="126"/>
      <c r="AV71" s="126"/>
      <c r="AW71" s="126"/>
      <c r="AX71" s="126"/>
      <c r="AY71" s="126"/>
      <c r="AZ71" s="126"/>
      <c r="BA71" s="125"/>
      <c r="BB71" s="126"/>
      <c r="BC71" s="126"/>
      <c r="BD71" s="126"/>
      <c r="BE71" s="126"/>
      <c r="BF71" s="126"/>
      <c r="BG71" s="126"/>
      <c r="BH71" s="126"/>
      <c r="BI71" s="126"/>
      <c r="BJ71" s="126"/>
    </row>
    <row r="72" spans="2:62" s="99" customFormat="1" ht="25.5" customHeight="1">
      <c r="B72" s="143"/>
      <c r="C72" s="143"/>
      <c r="D72" s="789"/>
      <c r="E72" s="143"/>
      <c r="F72" s="71">
        <v>5</v>
      </c>
      <c r="G72" s="143"/>
      <c r="H72" s="65" t="s">
        <v>319</v>
      </c>
      <c r="I72" s="100"/>
      <c r="J72" s="101"/>
      <c r="K72" s="110">
        <v>0</v>
      </c>
      <c r="L72" s="103">
        <f t="shared" si="2"/>
        <v>0</v>
      </c>
      <c r="M72" s="104"/>
      <c r="N72" s="102"/>
      <c r="O72" s="111"/>
      <c r="P72" s="102"/>
      <c r="Q72" s="102"/>
      <c r="R72" s="102"/>
      <c r="S72" s="102"/>
      <c r="T72" s="102"/>
      <c r="U72" s="102"/>
      <c r="V72" s="102"/>
      <c r="W72" s="104"/>
      <c r="X72" s="102"/>
      <c r="Y72" s="102"/>
      <c r="Z72" s="102"/>
      <c r="AA72" s="102"/>
      <c r="AB72" s="102"/>
      <c r="AC72" s="102"/>
      <c r="AD72" s="102"/>
      <c r="AE72" s="102"/>
      <c r="AF72" s="102"/>
      <c r="AG72" s="104"/>
      <c r="AH72" s="102"/>
      <c r="AI72" s="102"/>
      <c r="AJ72" s="102"/>
      <c r="AK72" s="102"/>
      <c r="AL72" s="102"/>
      <c r="AM72" s="102"/>
      <c r="AN72" s="102"/>
      <c r="AO72" s="102"/>
      <c r="AP72" s="102"/>
      <c r="AQ72" s="104"/>
      <c r="AR72" s="102"/>
      <c r="AS72" s="102"/>
      <c r="AT72" s="102"/>
      <c r="AU72" s="102"/>
      <c r="AV72" s="102"/>
      <c r="AW72" s="102"/>
      <c r="AX72" s="102"/>
      <c r="AY72" s="102"/>
      <c r="AZ72" s="102"/>
      <c r="BA72" s="104"/>
      <c r="BB72" s="102"/>
      <c r="BC72" s="102"/>
      <c r="BD72" s="102"/>
      <c r="BE72" s="102"/>
      <c r="BF72" s="102"/>
      <c r="BG72" s="102"/>
      <c r="BH72" s="102"/>
      <c r="BI72" s="102"/>
      <c r="BJ72" s="102"/>
    </row>
    <row r="73" spans="2:62" s="87" customFormat="1" ht="5.0999999999999996" customHeight="1">
      <c r="B73" s="138"/>
      <c r="C73" s="138"/>
      <c r="D73" s="155"/>
      <c r="E73" s="138"/>
      <c r="F73" s="72"/>
      <c r="G73" s="138"/>
      <c r="H73" s="66"/>
      <c r="I73" s="105"/>
      <c r="J73" s="106"/>
      <c r="K73" s="107"/>
      <c r="L73" s="104"/>
      <c r="M73" s="104"/>
      <c r="N73" s="107"/>
      <c r="O73" s="107"/>
      <c r="P73" s="107"/>
      <c r="Q73" s="107"/>
      <c r="R73" s="107"/>
      <c r="S73" s="107"/>
      <c r="T73" s="107"/>
      <c r="U73" s="107"/>
      <c r="V73" s="107"/>
      <c r="W73" s="104"/>
      <c r="X73" s="107"/>
      <c r="Y73" s="107"/>
      <c r="Z73" s="107"/>
      <c r="AA73" s="107"/>
      <c r="AB73" s="107"/>
      <c r="AC73" s="107"/>
      <c r="AD73" s="107"/>
      <c r="AE73" s="107"/>
      <c r="AF73" s="107"/>
      <c r="AG73" s="104"/>
      <c r="AH73" s="107"/>
      <c r="AI73" s="107"/>
      <c r="AJ73" s="107"/>
      <c r="AK73" s="107"/>
      <c r="AL73" s="107"/>
      <c r="AM73" s="107"/>
      <c r="AN73" s="107"/>
      <c r="AO73" s="107"/>
      <c r="AP73" s="107"/>
      <c r="AQ73" s="104"/>
      <c r="AR73" s="107"/>
      <c r="AS73" s="107"/>
      <c r="AT73" s="107"/>
      <c r="AU73" s="107"/>
      <c r="AV73" s="107"/>
      <c r="AW73" s="107"/>
      <c r="AX73" s="107"/>
      <c r="AY73" s="107"/>
      <c r="AZ73" s="107"/>
      <c r="BA73" s="104"/>
      <c r="BB73" s="107"/>
      <c r="BC73" s="107"/>
      <c r="BD73" s="107"/>
      <c r="BE73" s="107"/>
      <c r="BF73" s="107"/>
      <c r="BG73" s="107"/>
      <c r="BH73" s="107"/>
      <c r="BI73" s="107"/>
      <c r="BJ73" s="107"/>
    </row>
    <row r="74" spans="2:62" s="99" customFormat="1" ht="25.5" customHeight="1">
      <c r="B74" s="146"/>
      <c r="C74" s="146"/>
      <c r="D74" s="851" t="s">
        <v>323</v>
      </c>
      <c r="E74" s="146"/>
      <c r="F74" s="70">
        <v>1</v>
      </c>
      <c r="G74" s="146"/>
      <c r="H74" s="94" t="s">
        <v>324</v>
      </c>
      <c r="I74" s="95"/>
      <c r="J74" s="96"/>
      <c r="K74" s="108">
        <v>14</v>
      </c>
      <c r="L74" s="98">
        <f t="shared" si="2"/>
        <v>70</v>
      </c>
      <c r="M74" s="86"/>
      <c r="N74" s="97"/>
      <c r="O74" s="109"/>
      <c r="P74" s="97"/>
      <c r="Q74" s="97"/>
      <c r="R74" s="97"/>
      <c r="S74" s="97"/>
      <c r="T74" s="97"/>
      <c r="U74" s="97"/>
      <c r="V74" s="97"/>
      <c r="W74" s="86"/>
      <c r="X74" s="97"/>
      <c r="Y74" s="97"/>
      <c r="Z74" s="97"/>
      <c r="AA74" s="97"/>
      <c r="AB74" s="97"/>
      <c r="AC74" s="97"/>
      <c r="AD74" s="97"/>
      <c r="AE74" s="97"/>
      <c r="AF74" s="97"/>
      <c r="AG74" s="86"/>
      <c r="AH74" s="97"/>
      <c r="AI74" s="97"/>
      <c r="AJ74" s="97"/>
      <c r="AK74" s="97"/>
      <c r="AL74" s="97"/>
      <c r="AM74" s="97"/>
      <c r="AN74" s="97"/>
      <c r="AO74" s="97"/>
      <c r="AP74" s="97"/>
      <c r="AQ74" s="86"/>
      <c r="AR74" s="97"/>
      <c r="AS74" s="97"/>
      <c r="AT74" s="97"/>
      <c r="AU74" s="97"/>
      <c r="AV74" s="97"/>
      <c r="AW74" s="97"/>
      <c r="AX74" s="97"/>
      <c r="AY74" s="97"/>
      <c r="AZ74" s="97"/>
      <c r="BA74" s="86"/>
      <c r="BB74" s="97"/>
      <c r="BC74" s="97"/>
      <c r="BD74" s="97"/>
      <c r="BE74" s="97"/>
      <c r="BF74" s="97"/>
      <c r="BG74" s="97"/>
      <c r="BH74" s="97"/>
      <c r="BI74" s="97"/>
      <c r="BJ74" s="97"/>
    </row>
    <row r="75" spans="2:62" s="99" customFormat="1" ht="25.5" customHeight="1">
      <c r="B75" s="146"/>
      <c r="C75" s="146"/>
      <c r="D75" s="852"/>
      <c r="E75" s="146"/>
      <c r="F75" s="71">
        <v>2</v>
      </c>
      <c r="G75" s="146"/>
      <c r="H75" s="65" t="s">
        <v>298</v>
      </c>
      <c r="I75" s="100"/>
      <c r="J75" s="101"/>
      <c r="K75" s="110">
        <v>7</v>
      </c>
      <c r="L75" s="103">
        <f t="shared" si="2"/>
        <v>35</v>
      </c>
      <c r="M75" s="104"/>
      <c r="N75" s="102"/>
      <c r="O75" s="111"/>
      <c r="P75" s="102"/>
      <c r="Q75" s="102"/>
      <c r="R75" s="102"/>
      <c r="S75" s="102"/>
      <c r="T75" s="102"/>
      <c r="U75" s="102"/>
      <c r="V75" s="102"/>
      <c r="W75" s="104"/>
      <c r="X75" s="102"/>
      <c r="Y75" s="102"/>
      <c r="Z75" s="102"/>
      <c r="AA75" s="102"/>
      <c r="AB75" s="102"/>
      <c r="AC75" s="102"/>
      <c r="AD75" s="102"/>
      <c r="AE75" s="102"/>
      <c r="AF75" s="102"/>
      <c r="AG75" s="104"/>
      <c r="AH75" s="102"/>
      <c r="AI75" s="102"/>
      <c r="AJ75" s="102"/>
      <c r="AK75" s="102"/>
      <c r="AL75" s="102"/>
      <c r="AM75" s="102"/>
      <c r="AN75" s="102"/>
      <c r="AO75" s="102"/>
      <c r="AP75" s="102"/>
      <c r="AQ75" s="104"/>
      <c r="AR75" s="102"/>
      <c r="AS75" s="102"/>
      <c r="AT75" s="102"/>
      <c r="AU75" s="102"/>
      <c r="AV75" s="102"/>
      <c r="AW75" s="102"/>
      <c r="AX75" s="102"/>
      <c r="AY75" s="102"/>
      <c r="AZ75" s="102"/>
      <c r="BA75" s="104"/>
      <c r="BB75" s="102"/>
      <c r="BC75" s="102"/>
      <c r="BD75" s="102"/>
      <c r="BE75" s="102"/>
      <c r="BF75" s="102"/>
      <c r="BG75" s="102"/>
      <c r="BH75" s="102"/>
      <c r="BI75" s="102"/>
      <c r="BJ75" s="102"/>
    </row>
    <row r="76" spans="2:62" s="99" customFormat="1" ht="25.5" customHeight="1">
      <c r="B76" s="146"/>
      <c r="C76" s="146"/>
      <c r="D76" s="853"/>
      <c r="E76" s="146"/>
      <c r="F76" s="70">
        <v>3</v>
      </c>
      <c r="G76" s="146"/>
      <c r="H76" s="94" t="s">
        <v>325</v>
      </c>
      <c r="I76" s="95"/>
      <c r="J76" s="96"/>
      <c r="K76" s="108">
        <v>21</v>
      </c>
      <c r="L76" s="98">
        <f t="shared" si="2"/>
        <v>105</v>
      </c>
      <c r="M76" s="86"/>
      <c r="N76" s="97"/>
      <c r="O76" s="109"/>
      <c r="P76" s="97"/>
      <c r="Q76" s="97"/>
      <c r="R76" s="97"/>
      <c r="S76" s="97"/>
      <c r="T76" s="97"/>
      <c r="U76" s="97"/>
      <c r="V76" s="97"/>
      <c r="W76" s="86"/>
      <c r="X76" s="97"/>
      <c r="Y76" s="97"/>
      <c r="Z76" s="97"/>
      <c r="AA76" s="97"/>
      <c r="AB76" s="97"/>
      <c r="AC76" s="97"/>
      <c r="AD76" s="97"/>
      <c r="AE76" s="97"/>
      <c r="AF76" s="97"/>
      <c r="AG76" s="86"/>
      <c r="AH76" s="97"/>
      <c r="AI76" s="97"/>
      <c r="AJ76" s="97"/>
      <c r="AK76" s="97"/>
      <c r="AL76" s="97"/>
      <c r="AM76" s="97"/>
      <c r="AN76" s="97"/>
      <c r="AO76" s="97"/>
      <c r="AP76" s="97"/>
      <c r="AQ76" s="86"/>
      <c r="AR76" s="97"/>
      <c r="AS76" s="97"/>
      <c r="AT76" s="97"/>
      <c r="AU76" s="97"/>
      <c r="AV76" s="97"/>
      <c r="AW76" s="97"/>
      <c r="AX76" s="97"/>
      <c r="AY76" s="97"/>
      <c r="AZ76" s="97"/>
      <c r="BA76" s="86"/>
      <c r="BB76" s="97"/>
      <c r="BC76" s="97"/>
      <c r="BD76" s="97"/>
      <c r="BE76" s="97"/>
      <c r="BF76" s="97"/>
      <c r="BG76" s="97"/>
      <c r="BH76" s="97"/>
      <c r="BI76" s="97"/>
      <c r="BJ76" s="97"/>
    </row>
    <row r="77" spans="2:62" s="87" customFormat="1" ht="5.0999999999999996" customHeight="1">
      <c r="B77" s="138"/>
      <c r="C77" s="138"/>
      <c r="D77" s="155"/>
      <c r="E77" s="138"/>
      <c r="F77" s="72"/>
      <c r="G77" s="138"/>
      <c r="H77" s="66"/>
      <c r="I77" s="105"/>
      <c r="J77" s="106"/>
      <c r="K77" s="107"/>
      <c r="L77" s="104"/>
      <c r="M77" s="104"/>
      <c r="N77" s="107"/>
      <c r="O77" s="107"/>
      <c r="P77" s="107"/>
      <c r="Q77" s="107"/>
      <c r="R77" s="107"/>
      <c r="S77" s="107"/>
      <c r="T77" s="107"/>
      <c r="U77" s="107"/>
      <c r="V77" s="107"/>
      <c r="W77" s="104"/>
      <c r="X77" s="107"/>
      <c r="Y77" s="107"/>
      <c r="Z77" s="107"/>
      <c r="AA77" s="107"/>
      <c r="AB77" s="107"/>
      <c r="AC77" s="107"/>
      <c r="AD77" s="107"/>
      <c r="AE77" s="107"/>
      <c r="AF77" s="107"/>
      <c r="AG77" s="104"/>
      <c r="AH77" s="107"/>
      <c r="AI77" s="107"/>
      <c r="AJ77" s="107"/>
      <c r="AK77" s="107"/>
      <c r="AL77" s="107"/>
      <c r="AM77" s="107"/>
      <c r="AN77" s="107"/>
      <c r="AO77" s="107"/>
      <c r="AP77" s="107"/>
      <c r="AQ77" s="104"/>
      <c r="AR77" s="107"/>
      <c r="AS77" s="107"/>
      <c r="AT77" s="107"/>
      <c r="AU77" s="107"/>
      <c r="AV77" s="107"/>
      <c r="AW77" s="107"/>
      <c r="AX77" s="107"/>
      <c r="AY77" s="107"/>
      <c r="AZ77" s="107"/>
      <c r="BA77" s="104"/>
      <c r="BB77" s="107"/>
      <c r="BC77" s="107"/>
      <c r="BD77" s="107"/>
      <c r="BE77" s="107"/>
      <c r="BF77" s="107"/>
      <c r="BG77" s="107"/>
      <c r="BH77" s="107"/>
      <c r="BI77" s="107"/>
      <c r="BJ77" s="107"/>
    </row>
    <row r="78" spans="2:62" s="99" customFormat="1" ht="25.5" customHeight="1">
      <c r="B78" s="149"/>
      <c r="C78" s="149"/>
      <c r="D78" s="845" t="s">
        <v>326</v>
      </c>
      <c r="E78" s="149"/>
      <c r="F78" s="71">
        <v>1</v>
      </c>
      <c r="G78" s="149"/>
      <c r="H78" s="65" t="s">
        <v>327</v>
      </c>
      <c r="I78" s="100" t="s">
        <v>328</v>
      </c>
      <c r="J78" s="101"/>
      <c r="K78" s="110">
        <v>18</v>
      </c>
      <c r="L78" s="103">
        <f>K78/18*100</f>
        <v>100</v>
      </c>
      <c r="M78" s="104"/>
      <c r="N78" s="102"/>
      <c r="O78" s="111"/>
      <c r="P78" s="102"/>
      <c r="Q78" s="102"/>
      <c r="R78" s="102"/>
      <c r="S78" s="102"/>
      <c r="T78" s="102"/>
      <c r="U78" s="102"/>
      <c r="V78" s="102"/>
      <c r="W78" s="104"/>
      <c r="X78" s="102"/>
      <c r="Y78" s="102"/>
      <c r="Z78" s="102"/>
      <c r="AA78" s="102"/>
      <c r="AB78" s="102"/>
      <c r="AC78" s="102"/>
      <c r="AD78" s="102"/>
      <c r="AE78" s="102"/>
      <c r="AF78" s="102"/>
      <c r="AG78" s="104"/>
      <c r="AH78" s="102"/>
      <c r="AI78" s="102"/>
      <c r="AJ78" s="102"/>
      <c r="AK78" s="102"/>
      <c r="AL78" s="102"/>
      <c r="AM78" s="102"/>
      <c r="AN78" s="102"/>
      <c r="AO78" s="102"/>
      <c r="AP78" s="102"/>
      <c r="AQ78" s="104"/>
      <c r="AR78" s="102"/>
      <c r="AS78" s="102"/>
      <c r="AT78" s="102"/>
      <c r="AU78" s="102"/>
      <c r="AV78" s="102"/>
      <c r="AW78" s="102"/>
      <c r="AX78" s="102"/>
      <c r="AY78" s="102"/>
      <c r="AZ78" s="102"/>
      <c r="BA78" s="104"/>
      <c r="BB78" s="102"/>
      <c r="BC78" s="102"/>
      <c r="BD78" s="102"/>
      <c r="BE78" s="102"/>
      <c r="BF78" s="102"/>
      <c r="BG78" s="102"/>
      <c r="BH78" s="102"/>
      <c r="BI78" s="102"/>
      <c r="BJ78" s="102"/>
    </row>
    <row r="79" spans="2:62" s="99" customFormat="1" ht="25.5" customHeight="1">
      <c r="B79" s="149"/>
      <c r="C79" s="149"/>
      <c r="D79" s="846"/>
      <c r="E79" s="149"/>
      <c r="F79" s="74">
        <v>2</v>
      </c>
      <c r="G79" s="149"/>
      <c r="H79" s="120" t="s">
        <v>329</v>
      </c>
      <c r="I79" s="132" t="s">
        <v>270</v>
      </c>
      <c r="J79" s="132"/>
      <c r="K79" s="133">
        <v>18</v>
      </c>
      <c r="L79" s="60">
        <f>K79/18*100</f>
        <v>100</v>
      </c>
      <c r="M79" s="134"/>
      <c r="N79" s="132"/>
      <c r="O79" s="135"/>
      <c r="P79" s="132"/>
      <c r="Q79" s="132"/>
      <c r="R79" s="132"/>
      <c r="S79" s="132"/>
      <c r="T79" s="132"/>
      <c r="U79" s="132"/>
      <c r="V79" s="132"/>
      <c r="W79" s="134"/>
      <c r="X79" s="132"/>
      <c r="Y79" s="132"/>
      <c r="Z79" s="132"/>
      <c r="AA79" s="132"/>
      <c r="AB79" s="132"/>
      <c r="AC79" s="132"/>
      <c r="AD79" s="132"/>
      <c r="AE79" s="132"/>
      <c r="AF79" s="132"/>
      <c r="AG79" s="134"/>
      <c r="AH79" s="132"/>
      <c r="AI79" s="132"/>
      <c r="AJ79" s="132"/>
      <c r="AK79" s="132"/>
      <c r="AL79" s="132"/>
      <c r="AM79" s="132"/>
      <c r="AN79" s="132"/>
      <c r="AO79" s="132"/>
      <c r="AP79" s="132"/>
      <c r="AQ79" s="134"/>
      <c r="AR79" s="132"/>
      <c r="AS79" s="132"/>
      <c r="AT79" s="132"/>
      <c r="AU79" s="132"/>
      <c r="AV79" s="132"/>
      <c r="AW79" s="132"/>
      <c r="AX79" s="132"/>
      <c r="AY79" s="132"/>
      <c r="AZ79" s="132"/>
      <c r="BA79" s="134"/>
      <c r="BB79" s="132"/>
      <c r="BC79" s="132"/>
      <c r="BD79" s="132"/>
      <c r="BE79" s="132"/>
      <c r="BF79" s="132"/>
      <c r="BG79" s="132"/>
      <c r="BH79" s="132"/>
      <c r="BI79" s="132"/>
      <c r="BJ79" s="132"/>
    </row>
    <row r="80" spans="2:62" s="99" customFormat="1" ht="25.5" customHeight="1">
      <c r="B80" s="149"/>
      <c r="C80" s="149"/>
      <c r="D80" s="847"/>
      <c r="E80" s="149"/>
      <c r="F80" s="71">
        <v>3</v>
      </c>
      <c r="G80" s="149"/>
      <c r="H80" s="65" t="s">
        <v>330</v>
      </c>
      <c r="I80" s="100"/>
      <c r="J80" s="101"/>
      <c r="K80" s="110">
        <v>6</v>
      </c>
      <c r="L80" s="103">
        <f>K80/18*100</f>
        <v>33.333333333333329</v>
      </c>
      <c r="M80" s="104"/>
      <c r="N80" s="102"/>
      <c r="O80" s="111"/>
      <c r="P80" s="102"/>
      <c r="Q80" s="102"/>
      <c r="R80" s="102"/>
      <c r="S80" s="102"/>
      <c r="T80" s="102"/>
      <c r="U80" s="102"/>
      <c r="V80" s="102"/>
      <c r="W80" s="104"/>
      <c r="X80" s="102"/>
      <c r="Y80" s="102"/>
      <c r="Z80" s="102"/>
      <c r="AA80" s="102"/>
      <c r="AB80" s="102"/>
      <c r="AC80" s="102"/>
      <c r="AD80" s="102"/>
      <c r="AE80" s="102"/>
      <c r="AF80" s="102"/>
      <c r="AG80" s="104"/>
      <c r="AH80" s="102"/>
      <c r="AI80" s="102"/>
      <c r="AJ80" s="102"/>
      <c r="AK80" s="102"/>
      <c r="AL80" s="102"/>
      <c r="AM80" s="102"/>
      <c r="AN80" s="102"/>
      <c r="AO80" s="102"/>
      <c r="AP80" s="102"/>
      <c r="AQ80" s="104"/>
      <c r="AR80" s="102"/>
      <c r="AS80" s="102"/>
      <c r="AT80" s="102"/>
      <c r="AU80" s="102"/>
      <c r="AV80" s="102"/>
      <c r="AW80" s="102"/>
      <c r="AX80" s="102"/>
      <c r="AY80" s="102"/>
      <c r="AZ80" s="102"/>
      <c r="BA80" s="104"/>
      <c r="BB80" s="102"/>
      <c r="BC80" s="102"/>
      <c r="BD80" s="102"/>
      <c r="BE80" s="102"/>
      <c r="BF80" s="102"/>
      <c r="BG80" s="102"/>
      <c r="BH80" s="102"/>
      <c r="BI80" s="102"/>
      <c r="BJ80" s="102"/>
    </row>
    <row r="81" spans="2:62" s="87" customFormat="1" ht="5.0999999999999996" customHeight="1">
      <c r="B81" s="138"/>
      <c r="C81" s="138"/>
      <c r="D81" s="155"/>
      <c r="E81" s="138"/>
      <c r="F81" s="72"/>
      <c r="G81" s="138"/>
      <c r="H81" s="66"/>
      <c r="I81" s="105"/>
      <c r="J81" s="106"/>
      <c r="K81" s="107"/>
      <c r="L81" s="104"/>
      <c r="M81" s="104"/>
      <c r="N81" s="107"/>
      <c r="O81" s="107"/>
      <c r="P81" s="107"/>
      <c r="Q81" s="107"/>
      <c r="R81" s="107"/>
      <c r="S81" s="107"/>
      <c r="T81" s="107"/>
      <c r="U81" s="107"/>
      <c r="V81" s="107"/>
      <c r="W81" s="104"/>
      <c r="X81" s="107"/>
      <c r="Y81" s="107"/>
      <c r="Z81" s="107"/>
      <c r="AA81" s="107"/>
      <c r="AB81" s="107"/>
      <c r="AC81" s="107"/>
      <c r="AD81" s="107"/>
      <c r="AE81" s="107"/>
      <c r="AF81" s="107"/>
      <c r="AG81" s="104"/>
      <c r="AH81" s="107"/>
      <c r="AI81" s="107"/>
      <c r="AJ81" s="107"/>
      <c r="AK81" s="107"/>
      <c r="AL81" s="107"/>
      <c r="AM81" s="107"/>
      <c r="AN81" s="107"/>
      <c r="AO81" s="107"/>
      <c r="AP81" s="107"/>
      <c r="AQ81" s="104"/>
      <c r="AR81" s="107"/>
      <c r="AS81" s="107"/>
      <c r="AT81" s="107"/>
      <c r="AU81" s="107"/>
      <c r="AV81" s="107"/>
      <c r="AW81" s="107"/>
      <c r="AX81" s="107"/>
      <c r="AY81" s="107"/>
      <c r="AZ81" s="107"/>
      <c r="BA81" s="104"/>
      <c r="BB81" s="107"/>
      <c r="BC81" s="107"/>
      <c r="BD81" s="107"/>
      <c r="BE81" s="107"/>
      <c r="BF81" s="107"/>
      <c r="BG81" s="107"/>
      <c r="BH81" s="107"/>
      <c r="BI81" s="107"/>
      <c r="BJ81" s="107"/>
    </row>
    <row r="82" spans="2:62" s="99" customFormat="1" ht="25.5" customHeight="1">
      <c r="B82" s="150"/>
      <c r="C82" s="150"/>
      <c r="D82" s="160" t="s">
        <v>331</v>
      </c>
      <c r="E82" s="150"/>
      <c r="F82" s="74">
        <v>1</v>
      </c>
      <c r="G82" s="150"/>
      <c r="H82" s="120" t="s">
        <v>332</v>
      </c>
      <c r="I82" s="132"/>
      <c r="J82" s="132"/>
      <c r="K82" s="133">
        <v>11</v>
      </c>
      <c r="L82" s="60">
        <f t="shared" si="2"/>
        <v>55.000000000000007</v>
      </c>
      <c r="M82" s="134"/>
      <c r="N82" s="132"/>
      <c r="O82" s="135"/>
      <c r="P82" s="132"/>
      <c r="Q82" s="132"/>
      <c r="R82" s="132"/>
      <c r="S82" s="132"/>
      <c r="T82" s="132"/>
      <c r="U82" s="132"/>
      <c r="V82" s="132"/>
      <c r="W82" s="134"/>
      <c r="X82" s="132"/>
      <c r="Y82" s="132"/>
      <c r="Z82" s="132"/>
      <c r="AA82" s="132"/>
      <c r="AB82" s="132"/>
      <c r="AC82" s="132"/>
      <c r="AD82" s="132"/>
      <c r="AE82" s="132"/>
      <c r="AF82" s="132"/>
      <c r="AG82" s="134"/>
      <c r="AH82" s="132"/>
      <c r="AI82" s="132"/>
      <c r="AJ82" s="132"/>
      <c r="AK82" s="132"/>
      <c r="AL82" s="132"/>
      <c r="AM82" s="132"/>
      <c r="AN82" s="132"/>
      <c r="AO82" s="132"/>
      <c r="AP82" s="132"/>
      <c r="AQ82" s="134"/>
      <c r="AR82" s="132"/>
      <c r="AS82" s="132"/>
      <c r="AT82" s="132"/>
      <c r="AU82" s="132"/>
      <c r="AV82" s="132"/>
      <c r="AW82" s="132"/>
      <c r="AX82" s="132"/>
      <c r="AY82" s="132"/>
      <c r="AZ82" s="132"/>
      <c r="BA82" s="134"/>
      <c r="BB82" s="132"/>
      <c r="BC82" s="132"/>
      <c r="BD82" s="132"/>
      <c r="BE82" s="132"/>
      <c r="BF82" s="132"/>
      <c r="BG82" s="132"/>
      <c r="BH82" s="132"/>
      <c r="BI82" s="132"/>
      <c r="BJ82" s="132"/>
    </row>
    <row r="83" spans="2:62" s="87" customFormat="1" ht="5.0999999999999996" customHeight="1">
      <c r="B83" s="138"/>
      <c r="C83" s="138"/>
      <c r="D83" s="155"/>
      <c r="E83" s="138"/>
      <c r="F83" s="72"/>
      <c r="G83" s="138"/>
      <c r="H83" s="66"/>
      <c r="I83" s="105"/>
      <c r="J83" s="106"/>
      <c r="K83" s="107"/>
      <c r="L83" s="104"/>
      <c r="M83" s="104"/>
      <c r="N83" s="107"/>
      <c r="O83" s="107"/>
      <c r="P83" s="107"/>
      <c r="Q83" s="107"/>
      <c r="R83" s="107"/>
      <c r="S83" s="107"/>
      <c r="T83" s="107"/>
      <c r="U83" s="107"/>
      <c r="V83" s="107"/>
      <c r="W83" s="104"/>
      <c r="X83" s="107"/>
      <c r="Y83" s="107"/>
      <c r="Z83" s="107"/>
      <c r="AA83" s="107"/>
      <c r="AB83" s="107"/>
      <c r="AC83" s="107"/>
      <c r="AD83" s="107"/>
      <c r="AE83" s="107"/>
      <c r="AF83" s="107"/>
      <c r="AG83" s="104"/>
      <c r="AH83" s="107"/>
      <c r="AI83" s="107"/>
      <c r="AJ83" s="107"/>
      <c r="AK83" s="107"/>
      <c r="AL83" s="107"/>
      <c r="AM83" s="107"/>
      <c r="AN83" s="107"/>
      <c r="AO83" s="107"/>
      <c r="AP83" s="107"/>
      <c r="AQ83" s="104"/>
      <c r="AR83" s="107"/>
      <c r="AS83" s="107"/>
      <c r="AT83" s="107"/>
      <c r="AU83" s="107"/>
      <c r="AV83" s="107"/>
      <c r="AW83" s="107"/>
      <c r="AX83" s="107"/>
      <c r="AY83" s="107"/>
      <c r="AZ83" s="107"/>
      <c r="BA83" s="104"/>
      <c r="BB83" s="107"/>
      <c r="BC83" s="107"/>
      <c r="BD83" s="107"/>
      <c r="BE83" s="107"/>
      <c r="BF83" s="107"/>
      <c r="BG83" s="107"/>
      <c r="BH83" s="107"/>
      <c r="BI83" s="107"/>
      <c r="BJ83" s="107"/>
    </row>
    <row r="84" spans="2:62" ht="25.5" customHeight="1">
      <c r="B84" s="151"/>
      <c r="C84" s="151"/>
      <c r="D84" s="158" t="s">
        <v>333</v>
      </c>
      <c r="E84" s="151"/>
      <c r="F84" s="71">
        <v>2</v>
      </c>
      <c r="G84" s="151"/>
      <c r="H84" s="65" t="s">
        <v>334</v>
      </c>
      <c r="I84" s="100"/>
      <c r="J84" s="101"/>
      <c r="K84" s="110">
        <v>20</v>
      </c>
      <c r="L84" s="103">
        <f t="shared" si="2"/>
        <v>100</v>
      </c>
      <c r="M84" s="104"/>
      <c r="N84" s="102"/>
      <c r="O84" s="111"/>
      <c r="P84" s="102"/>
      <c r="Q84" s="102"/>
      <c r="R84" s="102"/>
      <c r="S84" s="102"/>
      <c r="T84" s="102"/>
      <c r="U84" s="102"/>
      <c r="V84" s="102"/>
      <c r="W84" s="104"/>
      <c r="X84" s="102"/>
      <c r="Y84" s="102"/>
      <c r="Z84" s="102"/>
      <c r="AA84" s="102"/>
      <c r="AB84" s="102"/>
      <c r="AC84" s="102"/>
      <c r="AD84" s="102"/>
      <c r="AE84" s="102"/>
      <c r="AF84" s="102"/>
      <c r="AG84" s="104"/>
      <c r="AH84" s="102"/>
      <c r="AI84" s="102"/>
      <c r="AJ84" s="102"/>
      <c r="AK84" s="102"/>
      <c r="AL84" s="102"/>
      <c r="AM84" s="102"/>
      <c r="AN84" s="102"/>
      <c r="AO84" s="102"/>
      <c r="AP84" s="102"/>
      <c r="AQ84" s="104"/>
      <c r="AR84" s="102"/>
      <c r="AS84" s="102"/>
      <c r="AT84" s="102"/>
      <c r="AU84" s="102"/>
      <c r="AV84" s="102"/>
      <c r="AW84" s="102"/>
      <c r="AX84" s="102"/>
      <c r="AY84" s="102"/>
      <c r="AZ84" s="102"/>
      <c r="BA84" s="104"/>
      <c r="BB84" s="102"/>
      <c r="BC84" s="102"/>
      <c r="BD84" s="102"/>
      <c r="BE84" s="102"/>
      <c r="BF84" s="102"/>
      <c r="BG84" s="102"/>
      <c r="BH84" s="102"/>
      <c r="BI84" s="102"/>
      <c r="BJ84" s="102"/>
    </row>
  </sheetData>
  <mergeCells count="29">
    <mergeCell ref="D24:D25"/>
    <mergeCell ref="D27:D28"/>
    <mergeCell ref="D30:D32"/>
    <mergeCell ref="D34:D36"/>
    <mergeCell ref="D38:D39"/>
    <mergeCell ref="D43:D44"/>
    <mergeCell ref="D52:D54"/>
    <mergeCell ref="D78:D80"/>
    <mergeCell ref="D46:D50"/>
    <mergeCell ref="D58:D62"/>
    <mergeCell ref="D64:D66"/>
    <mergeCell ref="D68:D72"/>
    <mergeCell ref="D74:D76"/>
    <mergeCell ref="X2:AF4"/>
    <mergeCell ref="AH2:AP4"/>
    <mergeCell ref="AR2:AZ4"/>
    <mergeCell ref="BB2:BJ4"/>
    <mergeCell ref="H2:H5"/>
    <mergeCell ref="L2:L5"/>
    <mergeCell ref="N2:V4"/>
    <mergeCell ref="J2:J5"/>
    <mergeCell ref="K2:K5"/>
    <mergeCell ref="D7:D12"/>
    <mergeCell ref="D21:D22"/>
    <mergeCell ref="D2:D5"/>
    <mergeCell ref="F2:F5"/>
    <mergeCell ref="I2:I5"/>
    <mergeCell ref="D14:D16"/>
    <mergeCell ref="D18:D19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1"/>
  <sheetViews>
    <sheetView tabSelected="1" topLeftCell="D4" zoomScale="86" zoomScaleNormal="86" workbookViewId="0">
      <selection activeCell="AQ18" sqref="AQ18"/>
    </sheetView>
  </sheetViews>
  <sheetFormatPr defaultColWidth="10.6640625" defaultRowHeight="25.2"/>
  <cols>
    <col min="1" max="1" width="2.77734375" style="80" hidden="1" customWidth="1"/>
    <col min="2" max="2" width="1.6640625" style="152" customWidth="1"/>
    <col min="3" max="3" width="3.77734375" style="75" customWidth="1"/>
    <col min="4" max="4" width="0.88671875" style="152" customWidth="1"/>
    <col min="5" max="5" width="30" style="81" bestFit="1" customWidth="1"/>
    <col min="6" max="6" width="5.33203125" style="136" customWidth="1"/>
    <col min="7" max="7" width="6" style="136" customWidth="1"/>
    <col min="8" max="8" width="5.44140625" style="80" customWidth="1"/>
    <col min="9" max="9" width="6.33203125" style="61" customWidth="1"/>
    <col min="10" max="10" width="0.88671875" style="137" customWidth="1"/>
    <col min="11" max="16" width="6.109375" style="80" customWidth="1"/>
    <col min="17" max="17" width="0.88671875" style="137" customWidth="1"/>
    <col min="18" max="23" width="6.109375" style="80" customWidth="1"/>
    <col min="24" max="24" width="0.88671875" style="137" customWidth="1"/>
    <col min="25" max="30" width="6.109375" style="80" customWidth="1"/>
    <col min="31" max="31" width="0.88671875" style="137" customWidth="1"/>
    <col min="32" max="37" width="6.109375" style="80" customWidth="1"/>
    <col min="38" max="38" width="0.88671875" style="137" customWidth="1"/>
    <col min="39" max="44" width="6.109375" style="80" customWidth="1"/>
    <col min="45" max="252" width="10.6640625" style="80"/>
    <col min="253" max="253" width="0" style="80" hidden="1" customWidth="1"/>
    <col min="254" max="254" width="32.6640625" style="80" bestFit="1" customWidth="1"/>
    <col min="255" max="255" width="3.109375" style="80" bestFit="1" customWidth="1"/>
    <col min="256" max="256" width="25.33203125" style="80" bestFit="1" customWidth="1"/>
    <col min="257" max="257" width="5.6640625" style="80" customWidth="1"/>
    <col min="258" max="258" width="7.21875" style="80" bestFit="1" customWidth="1"/>
    <col min="259" max="259" width="4.88671875" style="80" customWidth="1"/>
    <col min="260" max="260" width="8" style="80" customWidth="1"/>
    <col min="261" max="269" width="4.6640625" style="80" customWidth="1"/>
    <col min="270" max="270" width="7.6640625" style="80" customWidth="1"/>
    <col min="271" max="508" width="10.6640625" style="80"/>
    <col min="509" max="509" width="0" style="80" hidden="1" customWidth="1"/>
    <col min="510" max="510" width="32.6640625" style="80" bestFit="1" customWidth="1"/>
    <col min="511" max="511" width="3.109375" style="80" bestFit="1" customWidth="1"/>
    <col min="512" max="512" width="25.33203125" style="80" bestFit="1" customWidth="1"/>
    <col min="513" max="513" width="5.6640625" style="80" customWidth="1"/>
    <col min="514" max="514" width="7.21875" style="80" bestFit="1" customWidth="1"/>
    <col min="515" max="515" width="4.88671875" style="80" customWidth="1"/>
    <col min="516" max="516" width="8" style="80" customWidth="1"/>
    <col min="517" max="525" width="4.6640625" style="80" customWidth="1"/>
    <col min="526" max="526" width="7.6640625" style="80" customWidth="1"/>
    <col min="527" max="764" width="10.6640625" style="80"/>
    <col min="765" max="765" width="0" style="80" hidden="1" customWidth="1"/>
    <col min="766" max="766" width="32.6640625" style="80" bestFit="1" customWidth="1"/>
    <col min="767" max="767" width="3.109375" style="80" bestFit="1" customWidth="1"/>
    <col min="768" max="768" width="25.33203125" style="80" bestFit="1" customWidth="1"/>
    <col min="769" max="769" width="5.6640625" style="80" customWidth="1"/>
    <col min="770" max="770" width="7.21875" style="80" bestFit="1" customWidth="1"/>
    <col min="771" max="771" width="4.88671875" style="80" customWidth="1"/>
    <col min="772" max="772" width="8" style="80" customWidth="1"/>
    <col min="773" max="781" width="4.6640625" style="80" customWidth="1"/>
    <col min="782" max="782" width="7.6640625" style="80" customWidth="1"/>
    <col min="783" max="1020" width="10.6640625" style="80"/>
    <col min="1021" max="1021" width="0" style="80" hidden="1" customWidth="1"/>
    <col min="1022" max="1022" width="32.6640625" style="80" bestFit="1" customWidth="1"/>
    <col min="1023" max="1023" width="3.109375" style="80" bestFit="1" customWidth="1"/>
    <col min="1024" max="1024" width="25.33203125" style="80" bestFit="1" customWidth="1"/>
    <col min="1025" max="1025" width="5.6640625" style="80" customWidth="1"/>
    <col min="1026" max="1026" width="7.21875" style="80" bestFit="1" customWidth="1"/>
    <col min="1027" max="1027" width="4.88671875" style="80" customWidth="1"/>
    <col min="1028" max="1028" width="8" style="80" customWidth="1"/>
    <col min="1029" max="1037" width="4.6640625" style="80" customWidth="1"/>
    <col min="1038" max="1038" width="7.6640625" style="80" customWidth="1"/>
    <col min="1039" max="1276" width="10.6640625" style="80"/>
    <col min="1277" max="1277" width="0" style="80" hidden="1" customWidth="1"/>
    <col min="1278" max="1278" width="32.6640625" style="80" bestFit="1" customWidth="1"/>
    <col min="1279" max="1279" width="3.109375" style="80" bestFit="1" customWidth="1"/>
    <col min="1280" max="1280" width="25.33203125" style="80" bestFit="1" customWidth="1"/>
    <col min="1281" max="1281" width="5.6640625" style="80" customWidth="1"/>
    <col min="1282" max="1282" width="7.21875" style="80" bestFit="1" customWidth="1"/>
    <col min="1283" max="1283" width="4.88671875" style="80" customWidth="1"/>
    <col min="1284" max="1284" width="8" style="80" customWidth="1"/>
    <col min="1285" max="1293" width="4.6640625" style="80" customWidth="1"/>
    <col min="1294" max="1294" width="7.6640625" style="80" customWidth="1"/>
    <col min="1295" max="1532" width="10.6640625" style="80"/>
    <col min="1533" max="1533" width="0" style="80" hidden="1" customWidth="1"/>
    <col min="1534" max="1534" width="32.6640625" style="80" bestFit="1" customWidth="1"/>
    <col min="1535" max="1535" width="3.109375" style="80" bestFit="1" customWidth="1"/>
    <col min="1536" max="1536" width="25.33203125" style="80" bestFit="1" customWidth="1"/>
    <col min="1537" max="1537" width="5.6640625" style="80" customWidth="1"/>
    <col min="1538" max="1538" width="7.21875" style="80" bestFit="1" customWidth="1"/>
    <col min="1539" max="1539" width="4.88671875" style="80" customWidth="1"/>
    <col min="1540" max="1540" width="8" style="80" customWidth="1"/>
    <col min="1541" max="1549" width="4.6640625" style="80" customWidth="1"/>
    <col min="1550" max="1550" width="7.6640625" style="80" customWidth="1"/>
    <col min="1551" max="1788" width="10.6640625" style="80"/>
    <col min="1789" max="1789" width="0" style="80" hidden="1" customWidth="1"/>
    <col min="1790" max="1790" width="32.6640625" style="80" bestFit="1" customWidth="1"/>
    <col min="1791" max="1791" width="3.109375" style="80" bestFit="1" customWidth="1"/>
    <col min="1792" max="1792" width="25.33203125" style="80" bestFit="1" customWidth="1"/>
    <col min="1793" max="1793" width="5.6640625" style="80" customWidth="1"/>
    <col min="1794" max="1794" width="7.21875" style="80" bestFit="1" customWidth="1"/>
    <col min="1795" max="1795" width="4.88671875" style="80" customWidth="1"/>
    <col min="1796" max="1796" width="8" style="80" customWidth="1"/>
    <col min="1797" max="1805" width="4.6640625" style="80" customWidth="1"/>
    <col min="1806" max="1806" width="7.6640625" style="80" customWidth="1"/>
    <col min="1807" max="2044" width="10.6640625" style="80"/>
    <col min="2045" max="2045" width="0" style="80" hidden="1" customWidth="1"/>
    <col min="2046" max="2046" width="32.6640625" style="80" bestFit="1" customWidth="1"/>
    <col min="2047" max="2047" width="3.109375" style="80" bestFit="1" customWidth="1"/>
    <col min="2048" max="2048" width="25.33203125" style="80" bestFit="1" customWidth="1"/>
    <col min="2049" max="2049" width="5.6640625" style="80" customWidth="1"/>
    <col min="2050" max="2050" width="7.21875" style="80" bestFit="1" customWidth="1"/>
    <col min="2051" max="2051" width="4.88671875" style="80" customWidth="1"/>
    <col min="2052" max="2052" width="8" style="80" customWidth="1"/>
    <col min="2053" max="2061" width="4.6640625" style="80" customWidth="1"/>
    <col min="2062" max="2062" width="7.6640625" style="80" customWidth="1"/>
    <col min="2063" max="2300" width="10.6640625" style="80"/>
    <col min="2301" max="2301" width="0" style="80" hidden="1" customWidth="1"/>
    <col min="2302" max="2302" width="32.6640625" style="80" bestFit="1" customWidth="1"/>
    <col min="2303" max="2303" width="3.109375" style="80" bestFit="1" customWidth="1"/>
    <col min="2304" max="2304" width="25.33203125" style="80" bestFit="1" customWidth="1"/>
    <col min="2305" max="2305" width="5.6640625" style="80" customWidth="1"/>
    <col min="2306" max="2306" width="7.21875" style="80" bestFit="1" customWidth="1"/>
    <col min="2307" max="2307" width="4.88671875" style="80" customWidth="1"/>
    <col min="2308" max="2308" width="8" style="80" customWidth="1"/>
    <col min="2309" max="2317" width="4.6640625" style="80" customWidth="1"/>
    <col min="2318" max="2318" width="7.6640625" style="80" customWidth="1"/>
    <col min="2319" max="2556" width="10.6640625" style="80"/>
    <col min="2557" max="2557" width="0" style="80" hidden="1" customWidth="1"/>
    <col min="2558" max="2558" width="32.6640625" style="80" bestFit="1" customWidth="1"/>
    <col min="2559" max="2559" width="3.109375" style="80" bestFit="1" customWidth="1"/>
    <col min="2560" max="2560" width="25.33203125" style="80" bestFit="1" customWidth="1"/>
    <col min="2561" max="2561" width="5.6640625" style="80" customWidth="1"/>
    <col min="2562" max="2562" width="7.21875" style="80" bestFit="1" customWidth="1"/>
    <col min="2563" max="2563" width="4.88671875" style="80" customWidth="1"/>
    <col min="2564" max="2564" width="8" style="80" customWidth="1"/>
    <col min="2565" max="2573" width="4.6640625" style="80" customWidth="1"/>
    <col min="2574" max="2574" width="7.6640625" style="80" customWidth="1"/>
    <col min="2575" max="2812" width="10.6640625" style="80"/>
    <col min="2813" max="2813" width="0" style="80" hidden="1" customWidth="1"/>
    <col min="2814" max="2814" width="32.6640625" style="80" bestFit="1" customWidth="1"/>
    <col min="2815" max="2815" width="3.109375" style="80" bestFit="1" customWidth="1"/>
    <col min="2816" max="2816" width="25.33203125" style="80" bestFit="1" customWidth="1"/>
    <col min="2817" max="2817" width="5.6640625" style="80" customWidth="1"/>
    <col min="2818" max="2818" width="7.21875" style="80" bestFit="1" customWidth="1"/>
    <col min="2819" max="2819" width="4.88671875" style="80" customWidth="1"/>
    <col min="2820" max="2820" width="8" style="80" customWidth="1"/>
    <col min="2821" max="2829" width="4.6640625" style="80" customWidth="1"/>
    <col min="2830" max="2830" width="7.6640625" style="80" customWidth="1"/>
    <col min="2831" max="3068" width="10.6640625" style="80"/>
    <col min="3069" max="3069" width="0" style="80" hidden="1" customWidth="1"/>
    <col min="3070" max="3070" width="32.6640625" style="80" bestFit="1" customWidth="1"/>
    <col min="3071" max="3071" width="3.109375" style="80" bestFit="1" customWidth="1"/>
    <col min="3072" max="3072" width="25.33203125" style="80" bestFit="1" customWidth="1"/>
    <col min="3073" max="3073" width="5.6640625" style="80" customWidth="1"/>
    <col min="3074" max="3074" width="7.21875" style="80" bestFit="1" customWidth="1"/>
    <col min="3075" max="3075" width="4.88671875" style="80" customWidth="1"/>
    <col min="3076" max="3076" width="8" style="80" customWidth="1"/>
    <col min="3077" max="3085" width="4.6640625" style="80" customWidth="1"/>
    <col min="3086" max="3086" width="7.6640625" style="80" customWidth="1"/>
    <col min="3087" max="3324" width="10.6640625" style="80"/>
    <col min="3325" max="3325" width="0" style="80" hidden="1" customWidth="1"/>
    <col min="3326" max="3326" width="32.6640625" style="80" bestFit="1" customWidth="1"/>
    <col min="3327" max="3327" width="3.109375" style="80" bestFit="1" customWidth="1"/>
    <col min="3328" max="3328" width="25.33203125" style="80" bestFit="1" customWidth="1"/>
    <col min="3329" max="3329" width="5.6640625" style="80" customWidth="1"/>
    <col min="3330" max="3330" width="7.21875" style="80" bestFit="1" customWidth="1"/>
    <col min="3331" max="3331" width="4.88671875" style="80" customWidth="1"/>
    <col min="3332" max="3332" width="8" style="80" customWidth="1"/>
    <col min="3333" max="3341" width="4.6640625" style="80" customWidth="1"/>
    <col min="3342" max="3342" width="7.6640625" style="80" customWidth="1"/>
    <col min="3343" max="3580" width="10.6640625" style="80"/>
    <col min="3581" max="3581" width="0" style="80" hidden="1" customWidth="1"/>
    <col min="3582" max="3582" width="32.6640625" style="80" bestFit="1" customWidth="1"/>
    <col min="3583" max="3583" width="3.109375" style="80" bestFit="1" customWidth="1"/>
    <col min="3584" max="3584" width="25.33203125" style="80" bestFit="1" customWidth="1"/>
    <col min="3585" max="3585" width="5.6640625" style="80" customWidth="1"/>
    <col min="3586" max="3586" width="7.21875" style="80" bestFit="1" customWidth="1"/>
    <col min="3587" max="3587" width="4.88671875" style="80" customWidth="1"/>
    <col min="3588" max="3588" width="8" style="80" customWidth="1"/>
    <col min="3589" max="3597" width="4.6640625" style="80" customWidth="1"/>
    <col min="3598" max="3598" width="7.6640625" style="80" customWidth="1"/>
    <col min="3599" max="3836" width="10.6640625" style="80"/>
    <col min="3837" max="3837" width="0" style="80" hidden="1" customWidth="1"/>
    <col min="3838" max="3838" width="32.6640625" style="80" bestFit="1" customWidth="1"/>
    <col min="3839" max="3839" width="3.109375" style="80" bestFit="1" customWidth="1"/>
    <col min="3840" max="3840" width="25.33203125" style="80" bestFit="1" customWidth="1"/>
    <col min="3841" max="3841" width="5.6640625" style="80" customWidth="1"/>
    <col min="3842" max="3842" width="7.21875" style="80" bestFit="1" customWidth="1"/>
    <col min="3843" max="3843" width="4.88671875" style="80" customWidth="1"/>
    <col min="3844" max="3844" width="8" style="80" customWidth="1"/>
    <col min="3845" max="3853" width="4.6640625" style="80" customWidth="1"/>
    <col min="3854" max="3854" width="7.6640625" style="80" customWidth="1"/>
    <col min="3855" max="4092" width="10.6640625" style="80"/>
    <col min="4093" max="4093" width="0" style="80" hidden="1" customWidth="1"/>
    <col min="4094" max="4094" width="32.6640625" style="80" bestFit="1" customWidth="1"/>
    <col min="4095" max="4095" width="3.109375" style="80" bestFit="1" customWidth="1"/>
    <col min="4096" max="4096" width="25.33203125" style="80" bestFit="1" customWidth="1"/>
    <col min="4097" max="4097" width="5.6640625" style="80" customWidth="1"/>
    <col min="4098" max="4098" width="7.21875" style="80" bestFit="1" customWidth="1"/>
    <col min="4099" max="4099" width="4.88671875" style="80" customWidth="1"/>
    <col min="4100" max="4100" width="8" style="80" customWidth="1"/>
    <col min="4101" max="4109" width="4.6640625" style="80" customWidth="1"/>
    <col min="4110" max="4110" width="7.6640625" style="80" customWidth="1"/>
    <col min="4111" max="4348" width="10.6640625" style="80"/>
    <col min="4349" max="4349" width="0" style="80" hidden="1" customWidth="1"/>
    <col min="4350" max="4350" width="32.6640625" style="80" bestFit="1" customWidth="1"/>
    <col min="4351" max="4351" width="3.109375" style="80" bestFit="1" customWidth="1"/>
    <col min="4352" max="4352" width="25.33203125" style="80" bestFit="1" customWidth="1"/>
    <col min="4353" max="4353" width="5.6640625" style="80" customWidth="1"/>
    <col min="4354" max="4354" width="7.21875" style="80" bestFit="1" customWidth="1"/>
    <col min="4355" max="4355" width="4.88671875" style="80" customWidth="1"/>
    <col min="4356" max="4356" width="8" style="80" customWidth="1"/>
    <col min="4357" max="4365" width="4.6640625" style="80" customWidth="1"/>
    <col min="4366" max="4366" width="7.6640625" style="80" customWidth="1"/>
    <col min="4367" max="4604" width="10.6640625" style="80"/>
    <col min="4605" max="4605" width="0" style="80" hidden="1" customWidth="1"/>
    <col min="4606" max="4606" width="32.6640625" style="80" bestFit="1" customWidth="1"/>
    <col min="4607" max="4607" width="3.109375" style="80" bestFit="1" customWidth="1"/>
    <col min="4608" max="4608" width="25.33203125" style="80" bestFit="1" customWidth="1"/>
    <col min="4609" max="4609" width="5.6640625" style="80" customWidth="1"/>
    <col min="4610" max="4610" width="7.21875" style="80" bestFit="1" customWidth="1"/>
    <col min="4611" max="4611" width="4.88671875" style="80" customWidth="1"/>
    <col min="4612" max="4612" width="8" style="80" customWidth="1"/>
    <col min="4613" max="4621" width="4.6640625" style="80" customWidth="1"/>
    <col min="4622" max="4622" width="7.6640625" style="80" customWidth="1"/>
    <col min="4623" max="4860" width="10.6640625" style="80"/>
    <col min="4861" max="4861" width="0" style="80" hidden="1" customWidth="1"/>
    <col min="4862" max="4862" width="32.6640625" style="80" bestFit="1" customWidth="1"/>
    <col min="4863" max="4863" width="3.109375" style="80" bestFit="1" customWidth="1"/>
    <col min="4864" max="4864" width="25.33203125" style="80" bestFit="1" customWidth="1"/>
    <col min="4865" max="4865" width="5.6640625" style="80" customWidth="1"/>
    <col min="4866" max="4866" width="7.21875" style="80" bestFit="1" customWidth="1"/>
    <col min="4867" max="4867" width="4.88671875" style="80" customWidth="1"/>
    <col min="4868" max="4868" width="8" style="80" customWidth="1"/>
    <col min="4869" max="4877" width="4.6640625" style="80" customWidth="1"/>
    <col min="4878" max="4878" width="7.6640625" style="80" customWidth="1"/>
    <col min="4879" max="5116" width="10.6640625" style="80"/>
    <col min="5117" max="5117" width="0" style="80" hidden="1" customWidth="1"/>
    <col min="5118" max="5118" width="32.6640625" style="80" bestFit="1" customWidth="1"/>
    <col min="5119" max="5119" width="3.109375" style="80" bestFit="1" customWidth="1"/>
    <col min="5120" max="5120" width="25.33203125" style="80" bestFit="1" customWidth="1"/>
    <col min="5121" max="5121" width="5.6640625" style="80" customWidth="1"/>
    <col min="5122" max="5122" width="7.21875" style="80" bestFit="1" customWidth="1"/>
    <col min="5123" max="5123" width="4.88671875" style="80" customWidth="1"/>
    <col min="5124" max="5124" width="8" style="80" customWidth="1"/>
    <col min="5125" max="5133" width="4.6640625" style="80" customWidth="1"/>
    <col min="5134" max="5134" width="7.6640625" style="80" customWidth="1"/>
    <col min="5135" max="5372" width="10.6640625" style="80"/>
    <col min="5373" max="5373" width="0" style="80" hidden="1" customWidth="1"/>
    <col min="5374" max="5374" width="32.6640625" style="80" bestFit="1" customWidth="1"/>
    <col min="5375" max="5375" width="3.109375" style="80" bestFit="1" customWidth="1"/>
    <col min="5376" max="5376" width="25.33203125" style="80" bestFit="1" customWidth="1"/>
    <col min="5377" max="5377" width="5.6640625" style="80" customWidth="1"/>
    <col min="5378" max="5378" width="7.21875" style="80" bestFit="1" customWidth="1"/>
    <col min="5379" max="5379" width="4.88671875" style="80" customWidth="1"/>
    <col min="5380" max="5380" width="8" style="80" customWidth="1"/>
    <col min="5381" max="5389" width="4.6640625" style="80" customWidth="1"/>
    <col min="5390" max="5390" width="7.6640625" style="80" customWidth="1"/>
    <col min="5391" max="5628" width="10.6640625" style="80"/>
    <col min="5629" max="5629" width="0" style="80" hidden="1" customWidth="1"/>
    <col min="5630" max="5630" width="32.6640625" style="80" bestFit="1" customWidth="1"/>
    <col min="5631" max="5631" width="3.109375" style="80" bestFit="1" customWidth="1"/>
    <col min="5632" max="5632" width="25.33203125" style="80" bestFit="1" customWidth="1"/>
    <col min="5633" max="5633" width="5.6640625" style="80" customWidth="1"/>
    <col min="5634" max="5634" width="7.21875" style="80" bestFit="1" customWidth="1"/>
    <col min="5635" max="5635" width="4.88671875" style="80" customWidth="1"/>
    <col min="5636" max="5636" width="8" style="80" customWidth="1"/>
    <col min="5637" max="5645" width="4.6640625" style="80" customWidth="1"/>
    <col min="5646" max="5646" width="7.6640625" style="80" customWidth="1"/>
    <col min="5647" max="5884" width="10.6640625" style="80"/>
    <col min="5885" max="5885" width="0" style="80" hidden="1" customWidth="1"/>
    <col min="5886" max="5886" width="32.6640625" style="80" bestFit="1" customWidth="1"/>
    <col min="5887" max="5887" width="3.109375" style="80" bestFit="1" customWidth="1"/>
    <col min="5888" max="5888" width="25.33203125" style="80" bestFit="1" customWidth="1"/>
    <col min="5889" max="5889" width="5.6640625" style="80" customWidth="1"/>
    <col min="5890" max="5890" width="7.21875" style="80" bestFit="1" customWidth="1"/>
    <col min="5891" max="5891" width="4.88671875" style="80" customWidth="1"/>
    <col min="5892" max="5892" width="8" style="80" customWidth="1"/>
    <col min="5893" max="5901" width="4.6640625" style="80" customWidth="1"/>
    <col min="5902" max="5902" width="7.6640625" style="80" customWidth="1"/>
    <col min="5903" max="6140" width="10.6640625" style="80"/>
    <col min="6141" max="6141" width="0" style="80" hidden="1" customWidth="1"/>
    <col min="6142" max="6142" width="32.6640625" style="80" bestFit="1" customWidth="1"/>
    <col min="6143" max="6143" width="3.109375" style="80" bestFit="1" customWidth="1"/>
    <col min="6144" max="6144" width="25.33203125" style="80" bestFit="1" customWidth="1"/>
    <col min="6145" max="6145" width="5.6640625" style="80" customWidth="1"/>
    <col min="6146" max="6146" width="7.21875" style="80" bestFit="1" customWidth="1"/>
    <col min="6147" max="6147" width="4.88671875" style="80" customWidth="1"/>
    <col min="6148" max="6148" width="8" style="80" customWidth="1"/>
    <col min="6149" max="6157" width="4.6640625" style="80" customWidth="1"/>
    <col min="6158" max="6158" width="7.6640625" style="80" customWidth="1"/>
    <col min="6159" max="6396" width="10.6640625" style="80"/>
    <col min="6397" max="6397" width="0" style="80" hidden="1" customWidth="1"/>
    <col min="6398" max="6398" width="32.6640625" style="80" bestFit="1" customWidth="1"/>
    <col min="6399" max="6399" width="3.109375" style="80" bestFit="1" customWidth="1"/>
    <col min="6400" max="6400" width="25.33203125" style="80" bestFit="1" customWidth="1"/>
    <col min="6401" max="6401" width="5.6640625" style="80" customWidth="1"/>
    <col min="6402" max="6402" width="7.21875" style="80" bestFit="1" customWidth="1"/>
    <col min="6403" max="6403" width="4.88671875" style="80" customWidth="1"/>
    <col min="6404" max="6404" width="8" style="80" customWidth="1"/>
    <col min="6405" max="6413" width="4.6640625" style="80" customWidth="1"/>
    <col min="6414" max="6414" width="7.6640625" style="80" customWidth="1"/>
    <col min="6415" max="6652" width="10.6640625" style="80"/>
    <col min="6653" max="6653" width="0" style="80" hidden="1" customWidth="1"/>
    <col min="6654" max="6654" width="32.6640625" style="80" bestFit="1" customWidth="1"/>
    <col min="6655" max="6655" width="3.109375" style="80" bestFit="1" customWidth="1"/>
    <col min="6656" max="6656" width="25.33203125" style="80" bestFit="1" customWidth="1"/>
    <col min="6657" max="6657" width="5.6640625" style="80" customWidth="1"/>
    <col min="6658" max="6658" width="7.21875" style="80" bestFit="1" customWidth="1"/>
    <col min="6659" max="6659" width="4.88671875" style="80" customWidth="1"/>
    <col min="6660" max="6660" width="8" style="80" customWidth="1"/>
    <col min="6661" max="6669" width="4.6640625" style="80" customWidth="1"/>
    <col min="6670" max="6670" width="7.6640625" style="80" customWidth="1"/>
    <col min="6671" max="6908" width="10.6640625" style="80"/>
    <col min="6909" max="6909" width="0" style="80" hidden="1" customWidth="1"/>
    <col min="6910" max="6910" width="32.6640625" style="80" bestFit="1" customWidth="1"/>
    <col min="6911" max="6911" width="3.109375" style="80" bestFit="1" customWidth="1"/>
    <col min="6912" max="6912" width="25.33203125" style="80" bestFit="1" customWidth="1"/>
    <col min="6913" max="6913" width="5.6640625" style="80" customWidth="1"/>
    <col min="6914" max="6914" width="7.21875" style="80" bestFit="1" customWidth="1"/>
    <col min="6915" max="6915" width="4.88671875" style="80" customWidth="1"/>
    <col min="6916" max="6916" width="8" style="80" customWidth="1"/>
    <col min="6917" max="6925" width="4.6640625" style="80" customWidth="1"/>
    <col min="6926" max="6926" width="7.6640625" style="80" customWidth="1"/>
    <col min="6927" max="7164" width="10.6640625" style="80"/>
    <col min="7165" max="7165" width="0" style="80" hidden="1" customWidth="1"/>
    <col min="7166" max="7166" width="32.6640625" style="80" bestFit="1" customWidth="1"/>
    <col min="7167" max="7167" width="3.109375" style="80" bestFit="1" customWidth="1"/>
    <col min="7168" max="7168" width="25.33203125" style="80" bestFit="1" customWidth="1"/>
    <col min="7169" max="7169" width="5.6640625" style="80" customWidth="1"/>
    <col min="7170" max="7170" width="7.21875" style="80" bestFit="1" customWidth="1"/>
    <col min="7171" max="7171" width="4.88671875" style="80" customWidth="1"/>
    <col min="7172" max="7172" width="8" style="80" customWidth="1"/>
    <col min="7173" max="7181" width="4.6640625" style="80" customWidth="1"/>
    <col min="7182" max="7182" width="7.6640625" style="80" customWidth="1"/>
    <col min="7183" max="7420" width="10.6640625" style="80"/>
    <col min="7421" max="7421" width="0" style="80" hidden="1" customWidth="1"/>
    <col min="7422" max="7422" width="32.6640625" style="80" bestFit="1" customWidth="1"/>
    <col min="7423" max="7423" width="3.109375" style="80" bestFit="1" customWidth="1"/>
    <col min="7424" max="7424" width="25.33203125" style="80" bestFit="1" customWidth="1"/>
    <col min="7425" max="7425" width="5.6640625" style="80" customWidth="1"/>
    <col min="7426" max="7426" width="7.21875" style="80" bestFit="1" customWidth="1"/>
    <col min="7427" max="7427" width="4.88671875" style="80" customWidth="1"/>
    <col min="7428" max="7428" width="8" style="80" customWidth="1"/>
    <col min="7429" max="7437" width="4.6640625" style="80" customWidth="1"/>
    <col min="7438" max="7438" width="7.6640625" style="80" customWidth="1"/>
    <col min="7439" max="7676" width="10.6640625" style="80"/>
    <col min="7677" max="7677" width="0" style="80" hidden="1" customWidth="1"/>
    <col min="7678" max="7678" width="32.6640625" style="80" bestFit="1" customWidth="1"/>
    <col min="7679" max="7679" width="3.109375" style="80" bestFit="1" customWidth="1"/>
    <col min="7680" max="7680" width="25.33203125" style="80" bestFit="1" customWidth="1"/>
    <col min="7681" max="7681" width="5.6640625" style="80" customWidth="1"/>
    <col min="7682" max="7682" width="7.21875" style="80" bestFit="1" customWidth="1"/>
    <col min="7683" max="7683" width="4.88671875" style="80" customWidth="1"/>
    <col min="7684" max="7684" width="8" style="80" customWidth="1"/>
    <col min="7685" max="7693" width="4.6640625" style="80" customWidth="1"/>
    <col min="7694" max="7694" width="7.6640625" style="80" customWidth="1"/>
    <col min="7695" max="7932" width="10.6640625" style="80"/>
    <col min="7933" max="7933" width="0" style="80" hidden="1" customWidth="1"/>
    <col min="7934" max="7934" width="32.6640625" style="80" bestFit="1" customWidth="1"/>
    <col min="7935" max="7935" width="3.109375" style="80" bestFit="1" customWidth="1"/>
    <col min="7936" max="7936" width="25.33203125" style="80" bestFit="1" customWidth="1"/>
    <col min="7937" max="7937" width="5.6640625" style="80" customWidth="1"/>
    <col min="7938" max="7938" width="7.21875" style="80" bestFit="1" customWidth="1"/>
    <col min="7939" max="7939" width="4.88671875" style="80" customWidth="1"/>
    <col min="7940" max="7940" width="8" style="80" customWidth="1"/>
    <col min="7941" max="7949" width="4.6640625" style="80" customWidth="1"/>
    <col min="7950" max="7950" width="7.6640625" style="80" customWidth="1"/>
    <col min="7951" max="8188" width="10.6640625" style="80"/>
    <col min="8189" max="8189" width="0" style="80" hidden="1" customWidth="1"/>
    <col min="8190" max="8190" width="32.6640625" style="80" bestFit="1" customWidth="1"/>
    <col min="8191" max="8191" width="3.109375" style="80" bestFit="1" customWidth="1"/>
    <col min="8192" max="8192" width="25.33203125" style="80" bestFit="1" customWidth="1"/>
    <col min="8193" max="8193" width="5.6640625" style="80" customWidth="1"/>
    <col min="8194" max="8194" width="7.21875" style="80" bestFit="1" customWidth="1"/>
    <col min="8195" max="8195" width="4.88671875" style="80" customWidth="1"/>
    <col min="8196" max="8196" width="8" style="80" customWidth="1"/>
    <col min="8197" max="8205" width="4.6640625" style="80" customWidth="1"/>
    <col min="8206" max="8206" width="7.6640625" style="80" customWidth="1"/>
    <col min="8207" max="8444" width="10.6640625" style="80"/>
    <col min="8445" max="8445" width="0" style="80" hidden="1" customWidth="1"/>
    <col min="8446" max="8446" width="32.6640625" style="80" bestFit="1" customWidth="1"/>
    <col min="8447" max="8447" width="3.109375" style="80" bestFit="1" customWidth="1"/>
    <col min="8448" max="8448" width="25.33203125" style="80" bestFit="1" customWidth="1"/>
    <col min="8449" max="8449" width="5.6640625" style="80" customWidth="1"/>
    <col min="8450" max="8450" width="7.21875" style="80" bestFit="1" customWidth="1"/>
    <col min="8451" max="8451" width="4.88671875" style="80" customWidth="1"/>
    <col min="8452" max="8452" width="8" style="80" customWidth="1"/>
    <col min="8453" max="8461" width="4.6640625" style="80" customWidth="1"/>
    <col min="8462" max="8462" width="7.6640625" style="80" customWidth="1"/>
    <col min="8463" max="8700" width="10.6640625" style="80"/>
    <col min="8701" max="8701" width="0" style="80" hidden="1" customWidth="1"/>
    <col min="8702" max="8702" width="32.6640625" style="80" bestFit="1" customWidth="1"/>
    <col min="8703" max="8703" width="3.109375" style="80" bestFit="1" customWidth="1"/>
    <col min="8704" max="8704" width="25.33203125" style="80" bestFit="1" customWidth="1"/>
    <col min="8705" max="8705" width="5.6640625" style="80" customWidth="1"/>
    <col min="8706" max="8706" width="7.21875" style="80" bestFit="1" customWidth="1"/>
    <col min="8707" max="8707" width="4.88671875" style="80" customWidth="1"/>
    <col min="8708" max="8708" width="8" style="80" customWidth="1"/>
    <col min="8709" max="8717" width="4.6640625" style="80" customWidth="1"/>
    <col min="8718" max="8718" width="7.6640625" style="80" customWidth="1"/>
    <col min="8719" max="8956" width="10.6640625" style="80"/>
    <col min="8957" max="8957" width="0" style="80" hidden="1" customWidth="1"/>
    <col min="8958" max="8958" width="32.6640625" style="80" bestFit="1" customWidth="1"/>
    <col min="8959" max="8959" width="3.109375" style="80" bestFit="1" customWidth="1"/>
    <col min="8960" max="8960" width="25.33203125" style="80" bestFit="1" customWidth="1"/>
    <col min="8961" max="8961" width="5.6640625" style="80" customWidth="1"/>
    <col min="8962" max="8962" width="7.21875" style="80" bestFit="1" customWidth="1"/>
    <col min="8963" max="8963" width="4.88671875" style="80" customWidth="1"/>
    <col min="8964" max="8964" width="8" style="80" customWidth="1"/>
    <col min="8965" max="8973" width="4.6640625" style="80" customWidth="1"/>
    <col min="8974" max="8974" width="7.6640625" style="80" customWidth="1"/>
    <col min="8975" max="9212" width="10.6640625" style="80"/>
    <col min="9213" max="9213" width="0" style="80" hidden="1" customWidth="1"/>
    <col min="9214" max="9214" width="32.6640625" style="80" bestFit="1" customWidth="1"/>
    <col min="9215" max="9215" width="3.109375" style="80" bestFit="1" customWidth="1"/>
    <col min="9216" max="9216" width="25.33203125" style="80" bestFit="1" customWidth="1"/>
    <col min="9217" max="9217" width="5.6640625" style="80" customWidth="1"/>
    <col min="9218" max="9218" width="7.21875" style="80" bestFit="1" customWidth="1"/>
    <col min="9219" max="9219" width="4.88671875" style="80" customWidth="1"/>
    <col min="9220" max="9220" width="8" style="80" customWidth="1"/>
    <col min="9221" max="9229" width="4.6640625" style="80" customWidth="1"/>
    <col min="9230" max="9230" width="7.6640625" style="80" customWidth="1"/>
    <col min="9231" max="9468" width="10.6640625" style="80"/>
    <col min="9469" max="9469" width="0" style="80" hidden="1" customWidth="1"/>
    <col min="9470" max="9470" width="32.6640625" style="80" bestFit="1" customWidth="1"/>
    <col min="9471" max="9471" width="3.109375" style="80" bestFit="1" customWidth="1"/>
    <col min="9472" max="9472" width="25.33203125" style="80" bestFit="1" customWidth="1"/>
    <col min="9473" max="9473" width="5.6640625" style="80" customWidth="1"/>
    <col min="9474" max="9474" width="7.21875" style="80" bestFit="1" customWidth="1"/>
    <col min="9475" max="9475" width="4.88671875" style="80" customWidth="1"/>
    <col min="9476" max="9476" width="8" style="80" customWidth="1"/>
    <col min="9477" max="9485" width="4.6640625" style="80" customWidth="1"/>
    <col min="9486" max="9486" width="7.6640625" style="80" customWidth="1"/>
    <col min="9487" max="9724" width="10.6640625" style="80"/>
    <col min="9725" max="9725" width="0" style="80" hidden="1" customWidth="1"/>
    <col min="9726" max="9726" width="32.6640625" style="80" bestFit="1" customWidth="1"/>
    <col min="9727" max="9727" width="3.109375" style="80" bestFit="1" customWidth="1"/>
    <col min="9728" max="9728" width="25.33203125" style="80" bestFit="1" customWidth="1"/>
    <col min="9729" max="9729" width="5.6640625" style="80" customWidth="1"/>
    <col min="9730" max="9730" width="7.21875" style="80" bestFit="1" customWidth="1"/>
    <col min="9731" max="9731" width="4.88671875" style="80" customWidth="1"/>
    <col min="9732" max="9732" width="8" style="80" customWidth="1"/>
    <col min="9733" max="9741" width="4.6640625" style="80" customWidth="1"/>
    <col min="9742" max="9742" width="7.6640625" style="80" customWidth="1"/>
    <col min="9743" max="9980" width="10.6640625" style="80"/>
    <col min="9981" max="9981" width="0" style="80" hidden="1" customWidth="1"/>
    <col min="9982" max="9982" width="32.6640625" style="80" bestFit="1" customWidth="1"/>
    <col min="9983" max="9983" width="3.109375" style="80" bestFit="1" customWidth="1"/>
    <col min="9984" max="9984" width="25.33203125" style="80" bestFit="1" customWidth="1"/>
    <col min="9985" max="9985" width="5.6640625" style="80" customWidth="1"/>
    <col min="9986" max="9986" width="7.21875" style="80" bestFit="1" customWidth="1"/>
    <col min="9987" max="9987" width="4.88671875" style="80" customWidth="1"/>
    <col min="9988" max="9988" width="8" style="80" customWidth="1"/>
    <col min="9989" max="9997" width="4.6640625" style="80" customWidth="1"/>
    <col min="9998" max="9998" width="7.6640625" style="80" customWidth="1"/>
    <col min="9999" max="10236" width="10.6640625" style="80"/>
    <col min="10237" max="10237" width="0" style="80" hidden="1" customWidth="1"/>
    <col min="10238" max="10238" width="32.6640625" style="80" bestFit="1" customWidth="1"/>
    <col min="10239" max="10239" width="3.109375" style="80" bestFit="1" customWidth="1"/>
    <col min="10240" max="10240" width="25.33203125" style="80" bestFit="1" customWidth="1"/>
    <col min="10241" max="10241" width="5.6640625" style="80" customWidth="1"/>
    <col min="10242" max="10242" width="7.21875" style="80" bestFit="1" customWidth="1"/>
    <col min="10243" max="10243" width="4.88671875" style="80" customWidth="1"/>
    <col min="10244" max="10244" width="8" style="80" customWidth="1"/>
    <col min="10245" max="10253" width="4.6640625" style="80" customWidth="1"/>
    <col min="10254" max="10254" width="7.6640625" style="80" customWidth="1"/>
    <col min="10255" max="10492" width="10.6640625" style="80"/>
    <col min="10493" max="10493" width="0" style="80" hidden="1" customWidth="1"/>
    <col min="10494" max="10494" width="32.6640625" style="80" bestFit="1" customWidth="1"/>
    <col min="10495" max="10495" width="3.109375" style="80" bestFit="1" customWidth="1"/>
    <col min="10496" max="10496" width="25.33203125" style="80" bestFit="1" customWidth="1"/>
    <col min="10497" max="10497" width="5.6640625" style="80" customWidth="1"/>
    <col min="10498" max="10498" width="7.21875" style="80" bestFit="1" customWidth="1"/>
    <col min="10499" max="10499" width="4.88671875" style="80" customWidth="1"/>
    <col min="10500" max="10500" width="8" style="80" customWidth="1"/>
    <col min="10501" max="10509" width="4.6640625" style="80" customWidth="1"/>
    <col min="10510" max="10510" width="7.6640625" style="80" customWidth="1"/>
    <col min="10511" max="10748" width="10.6640625" style="80"/>
    <col min="10749" max="10749" width="0" style="80" hidden="1" customWidth="1"/>
    <col min="10750" max="10750" width="32.6640625" style="80" bestFit="1" customWidth="1"/>
    <col min="10751" max="10751" width="3.109375" style="80" bestFit="1" customWidth="1"/>
    <col min="10752" max="10752" width="25.33203125" style="80" bestFit="1" customWidth="1"/>
    <col min="10753" max="10753" width="5.6640625" style="80" customWidth="1"/>
    <col min="10754" max="10754" width="7.21875" style="80" bestFit="1" customWidth="1"/>
    <col min="10755" max="10755" width="4.88671875" style="80" customWidth="1"/>
    <col min="10756" max="10756" width="8" style="80" customWidth="1"/>
    <col min="10757" max="10765" width="4.6640625" style="80" customWidth="1"/>
    <col min="10766" max="10766" width="7.6640625" style="80" customWidth="1"/>
    <col min="10767" max="11004" width="10.6640625" style="80"/>
    <col min="11005" max="11005" width="0" style="80" hidden="1" customWidth="1"/>
    <col min="11006" max="11006" width="32.6640625" style="80" bestFit="1" customWidth="1"/>
    <col min="11007" max="11007" width="3.109375" style="80" bestFit="1" customWidth="1"/>
    <col min="11008" max="11008" width="25.33203125" style="80" bestFit="1" customWidth="1"/>
    <col min="11009" max="11009" width="5.6640625" style="80" customWidth="1"/>
    <col min="11010" max="11010" width="7.21875" style="80" bestFit="1" customWidth="1"/>
    <col min="11011" max="11011" width="4.88671875" style="80" customWidth="1"/>
    <col min="11012" max="11012" width="8" style="80" customWidth="1"/>
    <col min="11013" max="11021" width="4.6640625" style="80" customWidth="1"/>
    <col min="11022" max="11022" width="7.6640625" style="80" customWidth="1"/>
    <col min="11023" max="11260" width="10.6640625" style="80"/>
    <col min="11261" max="11261" width="0" style="80" hidden="1" customWidth="1"/>
    <col min="11262" max="11262" width="32.6640625" style="80" bestFit="1" customWidth="1"/>
    <col min="11263" max="11263" width="3.109375" style="80" bestFit="1" customWidth="1"/>
    <col min="11264" max="11264" width="25.33203125" style="80" bestFit="1" customWidth="1"/>
    <col min="11265" max="11265" width="5.6640625" style="80" customWidth="1"/>
    <col min="11266" max="11266" width="7.21875" style="80" bestFit="1" customWidth="1"/>
    <col min="11267" max="11267" width="4.88671875" style="80" customWidth="1"/>
    <col min="11268" max="11268" width="8" style="80" customWidth="1"/>
    <col min="11269" max="11277" width="4.6640625" style="80" customWidth="1"/>
    <col min="11278" max="11278" width="7.6640625" style="80" customWidth="1"/>
    <col min="11279" max="11516" width="10.6640625" style="80"/>
    <col min="11517" max="11517" width="0" style="80" hidden="1" customWidth="1"/>
    <col min="11518" max="11518" width="32.6640625" style="80" bestFit="1" customWidth="1"/>
    <col min="11519" max="11519" width="3.109375" style="80" bestFit="1" customWidth="1"/>
    <col min="11520" max="11520" width="25.33203125" style="80" bestFit="1" customWidth="1"/>
    <col min="11521" max="11521" width="5.6640625" style="80" customWidth="1"/>
    <col min="11522" max="11522" width="7.21875" style="80" bestFit="1" customWidth="1"/>
    <col min="11523" max="11523" width="4.88671875" style="80" customWidth="1"/>
    <col min="11524" max="11524" width="8" style="80" customWidth="1"/>
    <col min="11525" max="11533" width="4.6640625" style="80" customWidth="1"/>
    <col min="11534" max="11534" width="7.6640625" style="80" customWidth="1"/>
    <col min="11535" max="11772" width="10.6640625" style="80"/>
    <col min="11773" max="11773" width="0" style="80" hidden="1" customWidth="1"/>
    <col min="11774" max="11774" width="32.6640625" style="80" bestFit="1" customWidth="1"/>
    <col min="11775" max="11775" width="3.109375" style="80" bestFit="1" customWidth="1"/>
    <col min="11776" max="11776" width="25.33203125" style="80" bestFit="1" customWidth="1"/>
    <col min="11777" max="11777" width="5.6640625" style="80" customWidth="1"/>
    <col min="11778" max="11778" width="7.21875" style="80" bestFit="1" customWidth="1"/>
    <col min="11779" max="11779" width="4.88671875" style="80" customWidth="1"/>
    <col min="11780" max="11780" width="8" style="80" customWidth="1"/>
    <col min="11781" max="11789" width="4.6640625" style="80" customWidth="1"/>
    <col min="11790" max="11790" width="7.6640625" style="80" customWidth="1"/>
    <col min="11791" max="12028" width="10.6640625" style="80"/>
    <col min="12029" max="12029" width="0" style="80" hidden="1" customWidth="1"/>
    <col min="12030" max="12030" width="32.6640625" style="80" bestFit="1" customWidth="1"/>
    <col min="12031" max="12031" width="3.109375" style="80" bestFit="1" customWidth="1"/>
    <col min="12032" max="12032" width="25.33203125" style="80" bestFit="1" customWidth="1"/>
    <col min="12033" max="12033" width="5.6640625" style="80" customWidth="1"/>
    <col min="12034" max="12034" width="7.21875" style="80" bestFit="1" customWidth="1"/>
    <col min="12035" max="12035" width="4.88671875" style="80" customWidth="1"/>
    <col min="12036" max="12036" width="8" style="80" customWidth="1"/>
    <col min="12037" max="12045" width="4.6640625" style="80" customWidth="1"/>
    <col min="12046" max="12046" width="7.6640625" style="80" customWidth="1"/>
    <col min="12047" max="12284" width="10.6640625" style="80"/>
    <col min="12285" max="12285" width="0" style="80" hidden="1" customWidth="1"/>
    <col min="12286" max="12286" width="32.6640625" style="80" bestFit="1" customWidth="1"/>
    <col min="12287" max="12287" width="3.109375" style="80" bestFit="1" customWidth="1"/>
    <col min="12288" max="12288" width="25.33203125" style="80" bestFit="1" customWidth="1"/>
    <col min="12289" max="12289" width="5.6640625" style="80" customWidth="1"/>
    <col min="12290" max="12290" width="7.21875" style="80" bestFit="1" customWidth="1"/>
    <col min="12291" max="12291" width="4.88671875" style="80" customWidth="1"/>
    <col min="12292" max="12292" width="8" style="80" customWidth="1"/>
    <col min="12293" max="12301" width="4.6640625" style="80" customWidth="1"/>
    <col min="12302" max="12302" width="7.6640625" style="80" customWidth="1"/>
    <col min="12303" max="12540" width="10.6640625" style="80"/>
    <col min="12541" max="12541" width="0" style="80" hidden="1" customWidth="1"/>
    <col min="12542" max="12542" width="32.6640625" style="80" bestFit="1" customWidth="1"/>
    <col min="12543" max="12543" width="3.109375" style="80" bestFit="1" customWidth="1"/>
    <col min="12544" max="12544" width="25.33203125" style="80" bestFit="1" customWidth="1"/>
    <col min="12545" max="12545" width="5.6640625" style="80" customWidth="1"/>
    <col min="12546" max="12546" width="7.21875" style="80" bestFit="1" customWidth="1"/>
    <col min="12547" max="12547" width="4.88671875" style="80" customWidth="1"/>
    <col min="12548" max="12548" width="8" style="80" customWidth="1"/>
    <col min="12549" max="12557" width="4.6640625" style="80" customWidth="1"/>
    <col min="12558" max="12558" width="7.6640625" style="80" customWidth="1"/>
    <col min="12559" max="12796" width="10.6640625" style="80"/>
    <col min="12797" max="12797" width="0" style="80" hidden="1" customWidth="1"/>
    <col min="12798" max="12798" width="32.6640625" style="80" bestFit="1" customWidth="1"/>
    <col min="12799" max="12799" width="3.109375" style="80" bestFit="1" customWidth="1"/>
    <col min="12800" max="12800" width="25.33203125" style="80" bestFit="1" customWidth="1"/>
    <col min="12801" max="12801" width="5.6640625" style="80" customWidth="1"/>
    <col min="12802" max="12802" width="7.21875" style="80" bestFit="1" customWidth="1"/>
    <col min="12803" max="12803" width="4.88671875" style="80" customWidth="1"/>
    <col min="12804" max="12804" width="8" style="80" customWidth="1"/>
    <col min="12805" max="12813" width="4.6640625" style="80" customWidth="1"/>
    <col min="12814" max="12814" width="7.6640625" style="80" customWidth="1"/>
    <col min="12815" max="13052" width="10.6640625" style="80"/>
    <col min="13053" max="13053" width="0" style="80" hidden="1" customWidth="1"/>
    <col min="13054" max="13054" width="32.6640625" style="80" bestFit="1" customWidth="1"/>
    <col min="13055" max="13055" width="3.109375" style="80" bestFit="1" customWidth="1"/>
    <col min="13056" max="13056" width="25.33203125" style="80" bestFit="1" customWidth="1"/>
    <col min="13057" max="13057" width="5.6640625" style="80" customWidth="1"/>
    <col min="13058" max="13058" width="7.21875" style="80" bestFit="1" customWidth="1"/>
    <col min="13059" max="13059" width="4.88671875" style="80" customWidth="1"/>
    <col min="13060" max="13060" width="8" style="80" customWidth="1"/>
    <col min="13061" max="13069" width="4.6640625" style="80" customWidth="1"/>
    <col min="13070" max="13070" width="7.6640625" style="80" customWidth="1"/>
    <col min="13071" max="13308" width="10.6640625" style="80"/>
    <col min="13309" max="13309" width="0" style="80" hidden="1" customWidth="1"/>
    <col min="13310" max="13310" width="32.6640625" style="80" bestFit="1" customWidth="1"/>
    <col min="13311" max="13311" width="3.109375" style="80" bestFit="1" customWidth="1"/>
    <col min="13312" max="13312" width="25.33203125" style="80" bestFit="1" customWidth="1"/>
    <col min="13313" max="13313" width="5.6640625" style="80" customWidth="1"/>
    <col min="13314" max="13314" width="7.21875" style="80" bestFit="1" customWidth="1"/>
    <col min="13315" max="13315" width="4.88671875" style="80" customWidth="1"/>
    <col min="13316" max="13316" width="8" style="80" customWidth="1"/>
    <col min="13317" max="13325" width="4.6640625" style="80" customWidth="1"/>
    <col min="13326" max="13326" width="7.6640625" style="80" customWidth="1"/>
    <col min="13327" max="13564" width="10.6640625" style="80"/>
    <col min="13565" max="13565" width="0" style="80" hidden="1" customWidth="1"/>
    <col min="13566" max="13566" width="32.6640625" style="80" bestFit="1" customWidth="1"/>
    <col min="13567" max="13567" width="3.109375" style="80" bestFit="1" customWidth="1"/>
    <col min="13568" max="13568" width="25.33203125" style="80" bestFit="1" customWidth="1"/>
    <col min="13569" max="13569" width="5.6640625" style="80" customWidth="1"/>
    <col min="13570" max="13570" width="7.21875" style="80" bestFit="1" customWidth="1"/>
    <col min="13571" max="13571" width="4.88671875" style="80" customWidth="1"/>
    <col min="13572" max="13572" width="8" style="80" customWidth="1"/>
    <col min="13573" max="13581" width="4.6640625" style="80" customWidth="1"/>
    <col min="13582" max="13582" width="7.6640625" style="80" customWidth="1"/>
    <col min="13583" max="13820" width="10.6640625" style="80"/>
    <col min="13821" max="13821" width="0" style="80" hidden="1" customWidth="1"/>
    <col min="13822" max="13822" width="32.6640625" style="80" bestFit="1" customWidth="1"/>
    <col min="13823" max="13823" width="3.109375" style="80" bestFit="1" customWidth="1"/>
    <col min="13824" max="13824" width="25.33203125" style="80" bestFit="1" customWidth="1"/>
    <col min="13825" max="13825" width="5.6640625" style="80" customWidth="1"/>
    <col min="13826" max="13826" width="7.21875" style="80" bestFit="1" customWidth="1"/>
    <col min="13827" max="13827" width="4.88671875" style="80" customWidth="1"/>
    <col min="13828" max="13828" width="8" style="80" customWidth="1"/>
    <col min="13829" max="13837" width="4.6640625" style="80" customWidth="1"/>
    <col min="13838" max="13838" width="7.6640625" style="80" customWidth="1"/>
    <col min="13839" max="14076" width="10.6640625" style="80"/>
    <col min="14077" max="14077" width="0" style="80" hidden="1" customWidth="1"/>
    <col min="14078" max="14078" width="32.6640625" style="80" bestFit="1" customWidth="1"/>
    <col min="14079" max="14079" width="3.109375" style="80" bestFit="1" customWidth="1"/>
    <col min="14080" max="14080" width="25.33203125" style="80" bestFit="1" customWidth="1"/>
    <col min="14081" max="14081" width="5.6640625" style="80" customWidth="1"/>
    <col min="14082" max="14082" width="7.21875" style="80" bestFit="1" customWidth="1"/>
    <col min="14083" max="14083" width="4.88671875" style="80" customWidth="1"/>
    <col min="14084" max="14084" width="8" style="80" customWidth="1"/>
    <col min="14085" max="14093" width="4.6640625" style="80" customWidth="1"/>
    <col min="14094" max="14094" width="7.6640625" style="80" customWidth="1"/>
    <col min="14095" max="14332" width="10.6640625" style="80"/>
    <col min="14333" max="14333" width="0" style="80" hidden="1" customWidth="1"/>
    <col min="14334" max="14334" width="32.6640625" style="80" bestFit="1" customWidth="1"/>
    <col min="14335" max="14335" width="3.109375" style="80" bestFit="1" customWidth="1"/>
    <col min="14336" max="14336" width="25.33203125" style="80" bestFit="1" customWidth="1"/>
    <col min="14337" max="14337" width="5.6640625" style="80" customWidth="1"/>
    <col min="14338" max="14338" width="7.21875" style="80" bestFit="1" customWidth="1"/>
    <col min="14339" max="14339" width="4.88671875" style="80" customWidth="1"/>
    <col min="14340" max="14340" width="8" style="80" customWidth="1"/>
    <col min="14341" max="14349" width="4.6640625" style="80" customWidth="1"/>
    <col min="14350" max="14350" width="7.6640625" style="80" customWidth="1"/>
    <col min="14351" max="14588" width="10.6640625" style="80"/>
    <col min="14589" max="14589" width="0" style="80" hidden="1" customWidth="1"/>
    <col min="14590" max="14590" width="32.6640625" style="80" bestFit="1" customWidth="1"/>
    <col min="14591" max="14591" width="3.109375" style="80" bestFit="1" customWidth="1"/>
    <col min="14592" max="14592" width="25.33203125" style="80" bestFit="1" customWidth="1"/>
    <col min="14593" max="14593" width="5.6640625" style="80" customWidth="1"/>
    <col min="14594" max="14594" width="7.21875" style="80" bestFit="1" customWidth="1"/>
    <col min="14595" max="14595" width="4.88671875" style="80" customWidth="1"/>
    <col min="14596" max="14596" width="8" style="80" customWidth="1"/>
    <col min="14597" max="14605" width="4.6640625" style="80" customWidth="1"/>
    <col min="14606" max="14606" width="7.6640625" style="80" customWidth="1"/>
    <col min="14607" max="14844" width="10.6640625" style="80"/>
    <col min="14845" max="14845" width="0" style="80" hidden="1" customWidth="1"/>
    <col min="14846" max="14846" width="32.6640625" style="80" bestFit="1" customWidth="1"/>
    <col min="14847" max="14847" width="3.109375" style="80" bestFit="1" customWidth="1"/>
    <col min="14848" max="14848" width="25.33203125" style="80" bestFit="1" customWidth="1"/>
    <col min="14849" max="14849" width="5.6640625" style="80" customWidth="1"/>
    <col min="14850" max="14850" width="7.21875" style="80" bestFit="1" customWidth="1"/>
    <col min="14851" max="14851" width="4.88671875" style="80" customWidth="1"/>
    <col min="14852" max="14852" width="8" style="80" customWidth="1"/>
    <col min="14853" max="14861" width="4.6640625" style="80" customWidth="1"/>
    <col min="14862" max="14862" width="7.6640625" style="80" customWidth="1"/>
    <col min="14863" max="15100" width="10.6640625" style="80"/>
    <col min="15101" max="15101" width="0" style="80" hidden="1" customWidth="1"/>
    <col min="15102" max="15102" width="32.6640625" style="80" bestFit="1" customWidth="1"/>
    <col min="15103" max="15103" width="3.109375" style="80" bestFit="1" customWidth="1"/>
    <col min="15104" max="15104" width="25.33203125" style="80" bestFit="1" customWidth="1"/>
    <col min="15105" max="15105" width="5.6640625" style="80" customWidth="1"/>
    <col min="15106" max="15106" width="7.21875" style="80" bestFit="1" customWidth="1"/>
    <col min="15107" max="15107" width="4.88671875" style="80" customWidth="1"/>
    <col min="15108" max="15108" width="8" style="80" customWidth="1"/>
    <col min="15109" max="15117" width="4.6640625" style="80" customWidth="1"/>
    <col min="15118" max="15118" width="7.6640625" style="80" customWidth="1"/>
    <col min="15119" max="15356" width="10.6640625" style="80"/>
    <col min="15357" max="15357" width="0" style="80" hidden="1" customWidth="1"/>
    <col min="15358" max="15358" width="32.6640625" style="80" bestFit="1" customWidth="1"/>
    <col min="15359" max="15359" width="3.109375" style="80" bestFit="1" customWidth="1"/>
    <col min="15360" max="15360" width="25.33203125" style="80" bestFit="1" customWidth="1"/>
    <col min="15361" max="15361" width="5.6640625" style="80" customWidth="1"/>
    <col min="15362" max="15362" width="7.21875" style="80" bestFit="1" customWidth="1"/>
    <col min="15363" max="15363" width="4.88671875" style="80" customWidth="1"/>
    <col min="15364" max="15364" width="8" style="80" customWidth="1"/>
    <col min="15365" max="15373" width="4.6640625" style="80" customWidth="1"/>
    <col min="15374" max="15374" width="7.6640625" style="80" customWidth="1"/>
    <col min="15375" max="15612" width="10.6640625" style="80"/>
    <col min="15613" max="15613" width="0" style="80" hidden="1" customWidth="1"/>
    <col min="15614" max="15614" width="32.6640625" style="80" bestFit="1" customWidth="1"/>
    <col min="15615" max="15615" width="3.109375" style="80" bestFit="1" customWidth="1"/>
    <col min="15616" max="15616" width="25.33203125" style="80" bestFit="1" customWidth="1"/>
    <col min="15617" max="15617" width="5.6640625" style="80" customWidth="1"/>
    <col min="15618" max="15618" width="7.21875" style="80" bestFit="1" customWidth="1"/>
    <col min="15619" max="15619" width="4.88671875" style="80" customWidth="1"/>
    <col min="15620" max="15620" width="8" style="80" customWidth="1"/>
    <col min="15621" max="15629" width="4.6640625" style="80" customWidth="1"/>
    <col min="15630" max="15630" width="7.6640625" style="80" customWidth="1"/>
    <col min="15631" max="15868" width="10.6640625" style="80"/>
    <col min="15869" max="15869" width="0" style="80" hidden="1" customWidth="1"/>
    <col min="15870" max="15870" width="32.6640625" style="80" bestFit="1" customWidth="1"/>
    <col min="15871" max="15871" width="3.109375" style="80" bestFit="1" customWidth="1"/>
    <col min="15872" max="15872" width="25.33203125" style="80" bestFit="1" customWidth="1"/>
    <col min="15873" max="15873" width="5.6640625" style="80" customWidth="1"/>
    <col min="15874" max="15874" width="7.21875" style="80" bestFit="1" customWidth="1"/>
    <col min="15875" max="15875" width="4.88671875" style="80" customWidth="1"/>
    <col min="15876" max="15876" width="8" style="80" customWidth="1"/>
    <col min="15877" max="15885" width="4.6640625" style="80" customWidth="1"/>
    <col min="15886" max="15886" width="7.6640625" style="80" customWidth="1"/>
    <col min="15887" max="16124" width="10.6640625" style="80"/>
    <col min="16125" max="16125" width="0" style="80" hidden="1" customWidth="1"/>
    <col min="16126" max="16126" width="32.6640625" style="80" bestFit="1" customWidth="1"/>
    <col min="16127" max="16127" width="3.109375" style="80" bestFit="1" customWidth="1"/>
    <col min="16128" max="16128" width="25.33203125" style="80" bestFit="1" customWidth="1"/>
    <col min="16129" max="16129" width="5.6640625" style="80" customWidth="1"/>
    <col min="16130" max="16130" width="7.21875" style="80" bestFit="1" customWidth="1"/>
    <col min="16131" max="16131" width="4.88671875" style="80" customWidth="1"/>
    <col min="16132" max="16132" width="8" style="80" customWidth="1"/>
    <col min="16133" max="16141" width="4.6640625" style="80" customWidth="1"/>
    <col min="16142" max="16142" width="7.6640625" style="80" customWidth="1"/>
    <col min="16143" max="16384" width="10.6640625" style="80"/>
  </cols>
  <sheetData>
    <row r="1" spans="2:44" ht="6.75" customHeight="1"/>
    <row r="2" spans="2:44" ht="30" customHeight="1">
      <c r="B2" s="140"/>
      <c r="C2" s="859" t="s">
        <v>255</v>
      </c>
      <c r="D2" s="140"/>
      <c r="E2" s="860" t="s">
        <v>346</v>
      </c>
      <c r="F2" s="861" t="s">
        <v>1046</v>
      </c>
      <c r="G2" s="862" t="s">
        <v>1047</v>
      </c>
      <c r="H2" s="863" t="s">
        <v>258</v>
      </c>
      <c r="I2" s="856" t="s">
        <v>259</v>
      </c>
      <c r="J2" s="78"/>
      <c r="K2" s="857" t="s">
        <v>345</v>
      </c>
      <c r="L2" s="857"/>
      <c r="M2" s="857"/>
      <c r="N2" s="857"/>
      <c r="O2" s="857"/>
      <c r="P2" s="857"/>
      <c r="Q2" s="79"/>
      <c r="R2" s="858" t="s">
        <v>341</v>
      </c>
      <c r="S2" s="858"/>
      <c r="T2" s="858"/>
      <c r="U2" s="858"/>
      <c r="V2" s="858"/>
      <c r="W2" s="858"/>
      <c r="X2" s="79"/>
      <c r="Y2" s="857" t="s">
        <v>342</v>
      </c>
      <c r="Z2" s="857"/>
      <c r="AA2" s="857"/>
      <c r="AB2" s="857"/>
      <c r="AC2" s="857"/>
      <c r="AD2" s="857"/>
      <c r="AE2" s="79"/>
      <c r="AF2" s="858" t="s">
        <v>343</v>
      </c>
      <c r="AG2" s="858"/>
      <c r="AH2" s="858"/>
      <c r="AI2" s="858"/>
      <c r="AJ2" s="858"/>
      <c r="AK2" s="858"/>
      <c r="AL2" s="79"/>
      <c r="AM2" s="857" t="s">
        <v>344</v>
      </c>
      <c r="AN2" s="857"/>
      <c r="AO2" s="857"/>
      <c r="AP2" s="857"/>
      <c r="AQ2" s="857"/>
      <c r="AR2" s="857"/>
    </row>
    <row r="3" spans="2:44" ht="30" customHeight="1">
      <c r="B3" s="140"/>
      <c r="C3" s="859"/>
      <c r="D3" s="140"/>
      <c r="E3" s="860"/>
      <c r="F3" s="861"/>
      <c r="G3" s="862"/>
      <c r="H3" s="863"/>
      <c r="I3" s="856"/>
      <c r="J3" s="78"/>
      <c r="K3" s="857"/>
      <c r="L3" s="857"/>
      <c r="M3" s="857"/>
      <c r="N3" s="857"/>
      <c r="O3" s="857"/>
      <c r="P3" s="857"/>
      <c r="Q3" s="79"/>
      <c r="R3" s="858"/>
      <c r="S3" s="858"/>
      <c r="T3" s="858"/>
      <c r="U3" s="858"/>
      <c r="V3" s="858"/>
      <c r="W3" s="858"/>
      <c r="X3" s="79"/>
      <c r="Y3" s="857"/>
      <c r="Z3" s="857"/>
      <c r="AA3" s="857"/>
      <c r="AB3" s="857"/>
      <c r="AC3" s="857"/>
      <c r="AD3" s="857"/>
      <c r="AE3" s="79"/>
      <c r="AF3" s="858"/>
      <c r="AG3" s="858"/>
      <c r="AH3" s="858"/>
      <c r="AI3" s="858"/>
      <c r="AJ3" s="858"/>
      <c r="AK3" s="858"/>
      <c r="AL3" s="79"/>
      <c r="AM3" s="857"/>
      <c r="AN3" s="857"/>
      <c r="AO3" s="857"/>
      <c r="AP3" s="857"/>
      <c r="AQ3" s="857"/>
      <c r="AR3" s="857"/>
    </row>
    <row r="4" spans="2:44" ht="30" customHeight="1">
      <c r="B4" s="140"/>
      <c r="C4" s="859"/>
      <c r="D4" s="140"/>
      <c r="E4" s="860"/>
      <c r="F4" s="861"/>
      <c r="G4" s="862"/>
      <c r="H4" s="863"/>
      <c r="I4" s="856"/>
      <c r="J4" s="78"/>
      <c r="K4" s="857"/>
      <c r="L4" s="857"/>
      <c r="M4" s="857"/>
      <c r="N4" s="857"/>
      <c r="O4" s="857"/>
      <c r="P4" s="857"/>
      <c r="Q4" s="79"/>
      <c r="R4" s="858"/>
      <c r="S4" s="858"/>
      <c r="T4" s="858"/>
      <c r="U4" s="858"/>
      <c r="V4" s="858"/>
      <c r="W4" s="858"/>
      <c r="X4" s="79"/>
      <c r="Y4" s="857"/>
      <c r="Z4" s="857"/>
      <c r="AA4" s="857"/>
      <c r="AB4" s="857"/>
      <c r="AC4" s="857"/>
      <c r="AD4" s="857"/>
      <c r="AE4" s="79"/>
      <c r="AF4" s="858"/>
      <c r="AG4" s="858"/>
      <c r="AH4" s="858"/>
      <c r="AI4" s="858"/>
      <c r="AJ4" s="858"/>
      <c r="AK4" s="858"/>
      <c r="AL4" s="79"/>
      <c r="AM4" s="857"/>
      <c r="AN4" s="857"/>
      <c r="AO4" s="857"/>
      <c r="AP4" s="857"/>
      <c r="AQ4" s="857"/>
      <c r="AR4" s="857"/>
    </row>
    <row r="5" spans="2:44" s="81" customFormat="1" ht="30" customHeight="1">
      <c r="B5" s="140"/>
      <c r="C5" s="859"/>
      <c r="D5" s="140"/>
      <c r="E5" s="860"/>
      <c r="F5" s="861"/>
      <c r="G5" s="862"/>
      <c r="H5" s="863"/>
      <c r="I5" s="856"/>
      <c r="J5" s="63"/>
      <c r="K5" s="749">
        <v>1</v>
      </c>
      <c r="L5" s="749">
        <v>2</v>
      </c>
      <c r="M5" s="749">
        <v>3</v>
      </c>
      <c r="N5" s="749">
        <v>4</v>
      </c>
      <c r="O5" s="749">
        <v>5</v>
      </c>
      <c r="P5" s="749">
        <v>6</v>
      </c>
      <c r="Q5" s="750"/>
      <c r="R5" s="749">
        <v>1</v>
      </c>
      <c r="S5" s="749">
        <v>2</v>
      </c>
      <c r="T5" s="749">
        <v>3</v>
      </c>
      <c r="U5" s="749">
        <v>4</v>
      </c>
      <c r="V5" s="749">
        <v>5</v>
      </c>
      <c r="W5" s="749">
        <v>6</v>
      </c>
      <c r="X5" s="750"/>
      <c r="Y5" s="749">
        <v>1</v>
      </c>
      <c r="Z5" s="749">
        <v>2</v>
      </c>
      <c r="AA5" s="749">
        <v>3</v>
      </c>
      <c r="AB5" s="749">
        <v>4</v>
      </c>
      <c r="AC5" s="749">
        <v>5</v>
      </c>
      <c r="AD5" s="749">
        <v>6</v>
      </c>
      <c r="AE5" s="750"/>
      <c r="AF5" s="749">
        <v>1</v>
      </c>
      <c r="AG5" s="749">
        <v>2</v>
      </c>
      <c r="AH5" s="749">
        <v>3</v>
      </c>
      <c r="AI5" s="749">
        <v>4</v>
      </c>
      <c r="AJ5" s="749">
        <v>5</v>
      </c>
      <c r="AK5" s="749">
        <v>6</v>
      </c>
      <c r="AL5" s="750"/>
      <c r="AM5" s="749">
        <v>1</v>
      </c>
      <c r="AN5" s="749">
        <v>2</v>
      </c>
      <c r="AO5" s="749">
        <v>3</v>
      </c>
      <c r="AP5" s="749">
        <v>4</v>
      </c>
      <c r="AQ5" s="749">
        <v>5</v>
      </c>
      <c r="AR5" s="749">
        <v>6</v>
      </c>
    </row>
    <row r="6" spans="2:44" s="87" customFormat="1" ht="5.0999999999999996" customHeight="1">
      <c r="B6" s="138"/>
      <c r="C6" s="68"/>
      <c r="D6" s="138"/>
      <c r="E6" s="82"/>
      <c r="F6" s="83"/>
      <c r="G6" s="83"/>
      <c r="H6" s="85"/>
      <c r="I6" s="86"/>
      <c r="J6" s="86"/>
      <c r="K6" s="85"/>
      <c r="L6" s="85"/>
      <c r="M6" s="85"/>
      <c r="N6" s="85"/>
      <c r="O6" s="85"/>
      <c r="P6" s="85"/>
      <c r="Q6" s="86"/>
      <c r="R6" s="85"/>
      <c r="S6" s="85"/>
      <c r="T6" s="85"/>
      <c r="U6" s="85"/>
      <c r="V6" s="85"/>
      <c r="W6" s="85"/>
      <c r="X6" s="86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</row>
    <row r="7" spans="2:44" s="93" customFormat="1" ht="25.5" customHeight="1">
      <c r="B7" s="141"/>
      <c r="C7" s="755">
        <v>1</v>
      </c>
      <c r="D7" s="756"/>
      <c r="E7" s="763" t="s">
        <v>83</v>
      </c>
      <c r="F7" s="855" t="s">
        <v>1033</v>
      </c>
      <c r="G7" s="88" t="s">
        <v>1033</v>
      </c>
      <c r="H7" s="90">
        <v>20</v>
      </c>
      <c r="I7" s="91">
        <f>H7/20*100</f>
        <v>100</v>
      </c>
      <c r="J7" s="92"/>
      <c r="K7" s="751" t="s">
        <v>1050</v>
      </c>
      <c r="L7" s="751" t="s">
        <v>1052</v>
      </c>
      <c r="M7" s="751" t="s">
        <v>1056</v>
      </c>
      <c r="N7" s="751" t="s">
        <v>1053</v>
      </c>
      <c r="O7" s="751" t="s">
        <v>1058</v>
      </c>
      <c r="P7" s="751"/>
      <c r="Q7" s="752"/>
      <c r="R7" s="751" t="s">
        <v>1052</v>
      </c>
      <c r="S7" s="751" t="s">
        <v>1050</v>
      </c>
      <c r="T7" s="751" t="s">
        <v>1055</v>
      </c>
      <c r="U7" s="751" t="s">
        <v>1057</v>
      </c>
      <c r="V7" s="751" t="s">
        <v>1056</v>
      </c>
      <c r="W7" s="751"/>
      <c r="X7" s="752"/>
      <c r="Y7" s="751" t="s">
        <v>1051</v>
      </c>
      <c r="Z7" s="751" t="s">
        <v>1052</v>
      </c>
      <c r="AA7" s="751" t="s">
        <v>1056</v>
      </c>
      <c r="AB7" s="751" t="s">
        <v>1050</v>
      </c>
      <c r="AC7" s="751" t="s">
        <v>1054</v>
      </c>
      <c r="AD7" s="751"/>
      <c r="AE7" s="752"/>
      <c r="AF7" s="751" t="s">
        <v>1052</v>
      </c>
      <c r="AG7" s="751" t="s">
        <v>1050</v>
      </c>
      <c r="AH7" s="751" t="s">
        <v>1059</v>
      </c>
      <c r="AI7" s="751" t="s">
        <v>1055</v>
      </c>
      <c r="AJ7" s="751" t="s">
        <v>1065</v>
      </c>
      <c r="AK7" s="751"/>
      <c r="AL7" s="752"/>
      <c r="AM7" s="751" t="s">
        <v>1050</v>
      </c>
      <c r="AN7" s="751" t="s">
        <v>1052</v>
      </c>
      <c r="AO7" s="751" t="s">
        <v>1061</v>
      </c>
      <c r="AP7" s="751" t="s">
        <v>1060</v>
      </c>
      <c r="AQ7" s="751"/>
      <c r="AR7" s="751"/>
    </row>
    <row r="8" spans="2:44" s="99" customFormat="1" ht="25.5" customHeight="1">
      <c r="B8" s="141"/>
      <c r="C8" s="757">
        <v>2</v>
      </c>
      <c r="D8" s="756"/>
      <c r="E8" s="763" t="s">
        <v>84</v>
      </c>
      <c r="F8" s="855"/>
      <c r="G8" s="95" t="s">
        <v>1041</v>
      </c>
      <c r="H8" s="97">
        <v>20</v>
      </c>
      <c r="I8" s="761">
        <f t="shared" ref="I8:I12" si="0">H8/20*100</f>
        <v>100</v>
      </c>
      <c r="J8" s="86"/>
      <c r="K8" s="97" t="s">
        <v>1050</v>
      </c>
      <c r="L8" s="97" t="s">
        <v>1052</v>
      </c>
      <c r="M8" s="97" t="s">
        <v>1056</v>
      </c>
      <c r="N8" s="97" t="s">
        <v>1053</v>
      </c>
      <c r="O8" s="97" t="s">
        <v>1065</v>
      </c>
      <c r="P8" s="97"/>
      <c r="Q8" s="86"/>
      <c r="R8" s="97" t="s">
        <v>1052</v>
      </c>
      <c r="S8" s="97" t="s">
        <v>1050</v>
      </c>
      <c r="T8" s="97" t="s">
        <v>1055</v>
      </c>
      <c r="U8" s="97" t="s">
        <v>1051</v>
      </c>
      <c r="V8" s="97"/>
      <c r="W8" s="97"/>
      <c r="X8" s="86"/>
      <c r="Y8" s="97" t="s">
        <v>1050</v>
      </c>
      <c r="Z8" s="97" t="s">
        <v>1052</v>
      </c>
      <c r="AA8" s="97" t="s">
        <v>1056</v>
      </c>
      <c r="AB8" s="97" t="s">
        <v>1057</v>
      </c>
      <c r="AC8" s="97" t="s">
        <v>1054</v>
      </c>
      <c r="AD8" s="97"/>
      <c r="AE8" s="86"/>
      <c r="AF8" s="97" t="s">
        <v>1052</v>
      </c>
      <c r="AG8" s="97" t="s">
        <v>1050</v>
      </c>
      <c r="AH8" s="97" t="s">
        <v>1061</v>
      </c>
      <c r="AI8" s="97" t="s">
        <v>1055</v>
      </c>
      <c r="AJ8" s="97" t="s">
        <v>1056</v>
      </c>
      <c r="AK8" s="97"/>
      <c r="AL8" s="86"/>
      <c r="AM8" s="97" t="s">
        <v>1050</v>
      </c>
      <c r="AN8" s="97" t="s">
        <v>1052</v>
      </c>
      <c r="AO8" s="97" t="s">
        <v>1060</v>
      </c>
      <c r="AP8" s="97" t="s">
        <v>1059</v>
      </c>
      <c r="AQ8" s="97" t="s">
        <v>1058</v>
      </c>
      <c r="AR8" s="97"/>
    </row>
    <row r="9" spans="2:44" s="99" customFormat="1" ht="25.5" customHeight="1">
      <c r="B9" s="141"/>
      <c r="C9" s="758">
        <v>3</v>
      </c>
      <c r="D9" s="756"/>
      <c r="E9" s="763" t="s">
        <v>85</v>
      </c>
      <c r="F9" s="855"/>
      <c r="G9" s="100" t="s">
        <v>1036</v>
      </c>
      <c r="H9" s="102">
        <v>20</v>
      </c>
      <c r="I9" s="103">
        <f t="shared" si="0"/>
        <v>100</v>
      </c>
      <c r="J9" s="104"/>
      <c r="K9" s="753" t="s">
        <v>1050</v>
      </c>
      <c r="L9" s="753" t="s">
        <v>1052</v>
      </c>
      <c r="M9" s="753" t="s">
        <v>1060</v>
      </c>
      <c r="N9" s="753" t="s">
        <v>1061</v>
      </c>
      <c r="O9" s="753" t="s">
        <v>1054</v>
      </c>
      <c r="P9" s="753"/>
      <c r="Q9" s="753"/>
      <c r="R9" s="753" t="s">
        <v>1052</v>
      </c>
      <c r="S9" s="753" t="s">
        <v>1050</v>
      </c>
      <c r="T9" s="753" t="s">
        <v>1056</v>
      </c>
      <c r="U9" s="753" t="s">
        <v>1055</v>
      </c>
      <c r="V9" s="753" t="s">
        <v>1065</v>
      </c>
      <c r="W9" s="753"/>
      <c r="X9" s="753"/>
      <c r="Y9" s="753" t="s">
        <v>1050</v>
      </c>
      <c r="Z9" s="753" t="s">
        <v>1052</v>
      </c>
      <c r="AA9" s="753" t="s">
        <v>1057</v>
      </c>
      <c r="AB9" s="753" t="s">
        <v>1053</v>
      </c>
      <c r="AC9" s="753" t="s">
        <v>1056</v>
      </c>
      <c r="AD9" s="753"/>
      <c r="AE9" s="753"/>
      <c r="AF9" s="753" t="s">
        <v>1051</v>
      </c>
      <c r="AG9" s="753" t="s">
        <v>1050</v>
      </c>
      <c r="AH9" s="753" t="s">
        <v>1052</v>
      </c>
      <c r="AI9" s="753" t="s">
        <v>1055</v>
      </c>
      <c r="AJ9" s="753" t="s">
        <v>1058</v>
      </c>
      <c r="AK9" s="753"/>
      <c r="AL9" s="753"/>
      <c r="AM9" s="753" t="s">
        <v>1052</v>
      </c>
      <c r="AN9" s="753" t="s">
        <v>1050</v>
      </c>
      <c r="AO9" s="753" t="s">
        <v>1056</v>
      </c>
      <c r="AP9" s="753" t="s">
        <v>1059</v>
      </c>
      <c r="AQ9" s="753"/>
      <c r="AR9" s="753"/>
    </row>
    <row r="10" spans="2:44" s="99" customFormat="1" ht="25.5" customHeight="1">
      <c r="B10" s="141"/>
      <c r="C10" s="757">
        <v>4</v>
      </c>
      <c r="D10" s="756"/>
      <c r="E10" s="763" t="s">
        <v>560</v>
      </c>
      <c r="F10" s="855"/>
      <c r="G10" s="95" t="s">
        <v>1038</v>
      </c>
      <c r="H10" s="97">
        <v>20</v>
      </c>
      <c r="I10" s="761">
        <f t="shared" si="0"/>
        <v>100</v>
      </c>
      <c r="J10" s="86"/>
      <c r="K10" s="97" t="s">
        <v>1059</v>
      </c>
      <c r="L10" s="97" t="s">
        <v>1052</v>
      </c>
      <c r="M10" s="97" t="s">
        <v>1050</v>
      </c>
      <c r="N10" s="97" t="s">
        <v>1060</v>
      </c>
      <c r="O10" s="97" t="s">
        <v>1065</v>
      </c>
      <c r="P10" s="97"/>
      <c r="Q10" s="86"/>
      <c r="R10" s="97" t="s">
        <v>1051</v>
      </c>
      <c r="S10" s="97" t="s">
        <v>1052</v>
      </c>
      <c r="T10" s="97" t="s">
        <v>1050</v>
      </c>
      <c r="U10" s="97" t="s">
        <v>1055</v>
      </c>
      <c r="V10" s="97" t="s">
        <v>1056</v>
      </c>
      <c r="W10" s="97"/>
      <c r="X10" s="86"/>
      <c r="Y10" s="97" t="s">
        <v>1052</v>
      </c>
      <c r="Z10" s="97" t="s">
        <v>1056</v>
      </c>
      <c r="AA10" s="97" t="s">
        <v>1050</v>
      </c>
      <c r="AB10" s="97" t="s">
        <v>1057</v>
      </c>
      <c r="AC10" s="97" t="s">
        <v>1058</v>
      </c>
      <c r="AD10" s="97"/>
      <c r="AE10" s="86"/>
      <c r="AF10" s="97" t="s">
        <v>1050</v>
      </c>
      <c r="AG10" s="97" t="s">
        <v>1052</v>
      </c>
      <c r="AH10" s="97" t="s">
        <v>1056</v>
      </c>
      <c r="AI10" s="97" t="s">
        <v>1055</v>
      </c>
      <c r="AJ10" s="97" t="s">
        <v>1054</v>
      </c>
      <c r="AK10" s="97"/>
      <c r="AL10" s="86"/>
      <c r="AM10" s="97" t="s">
        <v>1050</v>
      </c>
      <c r="AN10" s="97" t="s">
        <v>1061</v>
      </c>
      <c r="AO10" s="97" t="s">
        <v>1052</v>
      </c>
      <c r="AP10" s="97" t="s">
        <v>1053</v>
      </c>
      <c r="AQ10" s="97"/>
      <c r="AR10" s="97"/>
    </row>
    <row r="11" spans="2:44" s="99" customFormat="1" ht="25.5" customHeight="1">
      <c r="B11" s="141"/>
      <c r="C11" s="758">
        <v>5</v>
      </c>
      <c r="D11" s="756"/>
      <c r="E11" s="763" t="s">
        <v>87</v>
      </c>
      <c r="F11" s="855"/>
      <c r="G11" s="100" t="s">
        <v>1039</v>
      </c>
      <c r="H11" s="102">
        <v>20</v>
      </c>
      <c r="I11" s="103">
        <f t="shared" si="0"/>
        <v>100</v>
      </c>
      <c r="J11" s="104"/>
      <c r="K11" s="753" t="s">
        <v>1059</v>
      </c>
      <c r="L11" s="753" t="s">
        <v>1050</v>
      </c>
      <c r="M11" s="753" t="s">
        <v>1052</v>
      </c>
      <c r="N11" s="753" t="s">
        <v>1060</v>
      </c>
      <c r="O11" s="753" t="s">
        <v>1065</v>
      </c>
      <c r="P11" s="753"/>
      <c r="Q11" s="754"/>
      <c r="R11" s="753" t="s">
        <v>1052</v>
      </c>
      <c r="S11" s="753" t="s">
        <v>1050</v>
      </c>
      <c r="T11" s="753" t="s">
        <v>1056</v>
      </c>
      <c r="U11" s="753" t="s">
        <v>1055</v>
      </c>
      <c r="V11" s="753" t="s">
        <v>1058</v>
      </c>
      <c r="W11" s="753"/>
      <c r="X11" s="754"/>
      <c r="Y11" s="753" t="s">
        <v>1050</v>
      </c>
      <c r="Z11" s="753" t="s">
        <v>1061</v>
      </c>
      <c r="AA11" s="753" t="s">
        <v>1052</v>
      </c>
      <c r="AB11" s="753" t="s">
        <v>1053</v>
      </c>
      <c r="AC11" s="753" t="s">
        <v>1056</v>
      </c>
      <c r="AD11" s="753"/>
      <c r="AE11" s="754"/>
      <c r="AF11" s="753" t="s">
        <v>1052</v>
      </c>
      <c r="AG11" s="753" t="s">
        <v>1050</v>
      </c>
      <c r="AH11" s="753" t="s">
        <v>1055</v>
      </c>
      <c r="AI11" s="753" t="s">
        <v>1057</v>
      </c>
      <c r="AJ11" s="753" t="s">
        <v>1054</v>
      </c>
      <c r="AK11" s="753"/>
      <c r="AL11" s="754"/>
      <c r="AM11" s="753" t="s">
        <v>1050</v>
      </c>
      <c r="AN11" s="753" t="s">
        <v>1052</v>
      </c>
      <c r="AO11" s="753" t="s">
        <v>1056</v>
      </c>
      <c r="AP11" s="753" t="s">
        <v>1051</v>
      </c>
      <c r="AQ11" s="753"/>
      <c r="AR11" s="753"/>
    </row>
    <row r="12" spans="2:44" s="99" customFormat="1" ht="25.5" customHeight="1">
      <c r="B12" s="141"/>
      <c r="C12" s="757">
        <v>6</v>
      </c>
      <c r="D12" s="756"/>
      <c r="E12" s="747" t="s">
        <v>78</v>
      </c>
      <c r="F12" s="855"/>
      <c r="G12" s="95" t="s">
        <v>1048</v>
      </c>
      <c r="H12" s="97">
        <v>20</v>
      </c>
      <c r="I12" s="761">
        <f t="shared" si="0"/>
        <v>100</v>
      </c>
      <c r="J12" s="86"/>
      <c r="K12" s="97" t="s">
        <v>1051</v>
      </c>
      <c r="L12" s="97" t="s">
        <v>1052</v>
      </c>
      <c r="M12" s="97" t="s">
        <v>1050</v>
      </c>
      <c r="N12" s="97" t="s">
        <v>1060</v>
      </c>
      <c r="O12" s="97"/>
      <c r="P12" s="97"/>
      <c r="Q12" s="86"/>
      <c r="R12" s="97" t="s">
        <v>1059</v>
      </c>
      <c r="S12" s="97" t="s">
        <v>1050</v>
      </c>
      <c r="T12" s="97" t="s">
        <v>1052</v>
      </c>
      <c r="U12" s="97" t="s">
        <v>1055</v>
      </c>
      <c r="V12" s="97" t="s">
        <v>1053</v>
      </c>
      <c r="W12" s="97"/>
      <c r="X12" s="86"/>
      <c r="Y12" s="97" t="s">
        <v>1052</v>
      </c>
      <c r="Z12" s="97" t="s">
        <v>1056</v>
      </c>
      <c r="AA12" s="97" t="s">
        <v>1061</v>
      </c>
      <c r="AB12" s="97" t="s">
        <v>1050</v>
      </c>
      <c r="AC12" s="97" t="s">
        <v>1058</v>
      </c>
      <c r="AD12" s="97"/>
      <c r="AE12" s="86"/>
      <c r="AF12" s="97" t="s">
        <v>1050</v>
      </c>
      <c r="AG12" s="97" t="s">
        <v>1052</v>
      </c>
      <c r="AH12" s="97" t="s">
        <v>1056</v>
      </c>
      <c r="AI12" s="97" t="s">
        <v>1055</v>
      </c>
      <c r="AJ12" s="97" t="s">
        <v>1065</v>
      </c>
      <c r="AK12" s="97"/>
      <c r="AL12" s="86"/>
      <c r="AM12" s="97" t="s">
        <v>1052</v>
      </c>
      <c r="AN12" s="97" t="s">
        <v>1050</v>
      </c>
      <c r="AO12" s="97" t="s">
        <v>1057</v>
      </c>
      <c r="AP12" s="97" t="s">
        <v>1054</v>
      </c>
      <c r="AQ12" s="97" t="s">
        <v>1056</v>
      </c>
      <c r="AR12" s="97"/>
    </row>
    <row r="13" spans="2:44" s="87" customFormat="1" ht="5.0999999999999996" customHeight="1">
      <c r="B13" s="138"/>
      <c r="C13" s="759"/>
      <c r="D13" s="760"/>
      <c r="E13" s="748"/>
      <c r="F13" s="83"/>
      <c r="G13" s="84"/>
      <c r="H13" s="85"/>
      <c r="I13" s="762"/>
      <c r="J13" s="86"/>
      <c r="K13" s="85"/>
      <c r="L13" s="85"/>
      <c r="M13" s="85"/>
      <c r="N13" s="85"/>
      <c r="O13" s="85"/>
      <c r="P13" s="85"/>
      <c r="Q13" s="86"/>
      <c r="R13" s="85"/>
      <c r="S13" s="85"/>
      <c r="T13" s="85"/>
      <c r="U13" s="85"/>
      <c r="V13" s="85"/>
      <c r="W13" s="85"/>
      <c r="X13" s="86"/>
      <c r="Y13" s="85"/>
      <c r="Z13" s="85"/>
      <c r="AA13" s="85"/>
      <c r="AB13" s="85"/>
      <c r="AC13" s="85"/>
      <c r="AD13" s="85"/>
      <c r="AE13" s="86"/>
      <c r="AF13" s="85"/>
      <c r="AG13" s="85"/>
      <c r="AH13" s="85"/>
      <c r="AI13" s="85"/>
      <c r="AJ13" s="85"/>
      <c r="AK13" s="85"/>
      <c r="AL13" s="86"/>
      <c r="AM13" s="85"/>
      <c r="AN13" s="85"/>
      <c r="AO13" s="85"/>
      <c r="AP13" s="85"/>
      <c r="AQ13" s="85"/>
      <c r="AR13" s="85"/>
    </row>
    <row r="14" spans="2:44" s="93" customFormat="1" ht="25.5" customHeight="1">
      <c r="B14" s="141"/>
      <c r="C14" s="755">
        <v>1</v>
      </c>
      <c r="D14" s="756"/>
      <c r="E14" s="747" t="s">
        <v>6</v>
      </c>
      <c r="F14" s="855" t="s">
        <v>1049</v>
      </c>
      <c r="G14" s="88" t="s">
        <v>1033</v>
      </c>
      <c r="H14" s="90">
        <v>20</v>
      </c>
      <c r="I14" s="91">
        <f>H14/20*100</f>
        <v>100</v>
      </c>
      <c r="J14" s="92"/>
      <c r="K14" s="751" t="s">
        <v>1050</v>
      </c>
      <c r="L14" s="751" t="s">
        <v>1059</v>
      </c>
      <c r="M14" s="751" t="s">
        <v>1052</v>
      </c>
      <c r="N14" s="751" t="s">
        <v>1055</v>
      </c>
      <c r="O14" s="751" t="s">
        <v>1056</v>
      </c>
      <c r="P14" s="751"/>
      <c r="Q14" s="752"/>
      <c r="R14" s="751" t="s">
        <v>1051</v>
      </c>
      <c r="S14" s="751" t="s">
        <v>1050</v>
      </c>
      <c r="T14" s="751" t="s">
        <v>1052</v>
      </c>
      <c r="U14" s="751" t="s">
        <v>1056</v>
      </c>
      <c r="V14" s="751" t="s">
        <v>1065</v>
      </c>
      <c r="W14" s="751"/>
      <c r="X14" s="752"/>
      <c r="Y14" s="751" t="s">
        <v>1050</v>
      </c>
      <c r="Z14" s="751" t="s">
        <v>1052</v>
      </c>
      <c r="AA14" s="751" t="s">
        <v>1055</v>
      </c>
      <c r="AB14" s="751" t="s">
        <v>1057</v>
      </c>
      <c r="AC14" s="751" t="s">
        <v>1057</v>
      </c>
      <c r="AD14" s="751"/>
      <c r="AE14" s="752"/>
      <c r="AF14" s="751" t="s">
        <v>1050</v>
      </c>
      <c r="AG14" s="751" t="s">
        <v>1056</v>
      </c>
      <c r="AH14" s="751" t="s">
        <v>1052</v>
      </c>
      <c r="AI14" s="751" t="s">
        <v>1053</v>
      </c>
      <c r="AJ14" s="751" t="s">
        <v>1058</v>
      </c>
      <c r="AK14" s="751"/>
      <c r="AL14" s="752"/>
      <c r="AM14" s="751" t="s">
        <v>1050</v>
      </c>
      <c r="AN14" s="751" t="s">
        <v>1061</v>
      </c>
      <c r="AO14" s="751" t="s">
        <v>1052</v>
      </c>
      <c r="AP14" s="751" t="s">
        <v>1060</v>
      </c>
      <c r="AQ14" s="751" t="s">
        <v>1054</v>
      </c>
      <c r="AR14" s="751"/>
    </row>
    <row r="15" spans="2:44" s="99" customFormat="1" ht="25.5" customHeight="1">
      <c r="B15" s="141"/>
      <c r="C15" s="757">
        <v>2</v>
      </c>
      <c r="D15" s="756"/>
      <c r="E15" s="747" t="s">
        <v>8</v>
      </c>
      <c r="F15" s="855"/>
      <c r="G15" s="95" t="s">
        <v>1041</v>
      </c>
      <c r="H15" s="97">
        <v>20</v>
      </c>
      <c r="I15" s="761">
        <f t="shared" ref="I15:I19" si="1">H15/20*100</f>
        <v>100</v>
      </c>
      <c r="J15" s="86"/>
      <c r="K15" s="97" t="s">
        <v>1052</v>
      </c>
      <c r="L15" s="97" t="s">
        <v>1061</v>
      </c>
      <c r="M15" s="97" t="s">
        <v>1050</v>
      </c>
      <c r="N15" s="97" t="s">
        <v>1055</v>
      </c>
      <c r="O15" s="97" t="s">
        <v>1056</v>
      </c>
      <c r="P15" s="97"/>
      <c r="Q15" s="86"/>
      <c r="R15" s="97" t="s">
        <v>1050</v>
      </c>
      <c r="S15" s="97" t="s">
        <v>1056</v>
      </c>
      <c r="T15" s="97" t="s">
        <v>1052</v>
      </c>
      <c r="U15" s="97" t="s">
        <v>1057</v>
      </c>
      <c r="V15" s="97" t="s">
        <v>1057</v>
      </c>
      <c r="W15" s="97"/>
      <c r="X15" s="86"/>
      <c r="Y15" s="97" t="s">
        <v>1052</v>
      </c>
      <c r="Z15" s="97" t="s">
        <v>1050</v>
      </c>
      <c r="AA15" s="97" t="s">
        <v>1055</v>
      </c>
      <c r="AB15" s="97" t="s">
        <v>1060</v>
      </c>
      <c r="AC15" s="97" t="s">
        <v>1065</v>
      </c>
      <c r="AD15" s="97"/>
      <c r="AE15" s="86"/>
      <c r="AF15" s="97" t="s">
        <v>1059</v>
      </c>
      <c r="AG15" s="97" t="s">
        <v>1052</v>
      </c>
      <c r="AH15" s="97" t="s">
        <v>1050</v>
      </c>
      <c r="AI15" s="97" t="s">
        <v>1056</v>
      </c>
      <c r="AJ15" s="97" t="s">
        <v>1054</v>
      </c>
      <c r="AK15" s="97"/>
      <c r="AL15" s="86"/>
      <c r="AM15" s="97" t="s">
        <v>1052</v>
      </c>
      <c r="AN15" s="97" t="s">
        <v>1069</v>
      </c>
      <c r="AO15" s="97" t="s">
        <v>1053</v>
      </c>
      <c r="AP15" s="97" t="s">
        <v>1051</v>
      </c>
      <c r="AQ15" s="97" t="s">
        <v>1058</v>
      </c>
      <c r="AR15" s="97"/>
    </row>
    <row r="16" spans="2:44" s="99" customFormat="1" ht="25.5" customHeight="1">
      <c r="B16" s="141"/>
      <c r="C16" s="758">
        <v>3</v>
      </c>
      <c r="D16" s="756"/>
      <c r="E16" s="747" t="s">
        <v>9</v>
      </c>
      <c r="F16" s="855"/>
      <c r="G16" s="100" t="s">
        <v>1036</v>
      </c>
      <c r="H16" s="102">
        <v>20</v>
      </c>
      <c r="I16" s="103">
        <f t="shared" si="1"/>
        <v>100</v>
      </c>
      <c r="J16" s="104"/>
      <c r="K16" s="753" t="s">
        <v>1052</v>
      </c>
      <c r="L16" s="753" t="s">
        <v>1050</v>
      </c>
      <c r="M16" s="753" t="s">
        <v>1055</v>
      </c>
      <c r="N16" s="753" t="s">
        <v>1056</v>
      </c>
      <c r="O16" s="753" t="s">
        <v>1065</v>
      </c>
      <c r="P16" s="753"/>
      <c r="Q16" s="754"/>
      <c r="R16" s="753" t="s">
        <v>1050</v>
      </c>
      <c r="S16" s="753" t="s">
        <v>1052</v>
      </c>
      <c r="T16" s="753" t="s">
        <v>1053</v>
      </c>
      <c r="U16" s="753" t="s">
        <v>1051</v>
      </c>
      <c r="V16" s="753" t="s">
        <v>1058</v>
      </c>
      <c r="W16" s="753"/>
      <c r="X16" s="754"/>
      <c r="Y16" s="753" t="s">
        <v>1052</v>
      </c>
      <c r="Z16" s="753" t="s">
        <v>1050</v>
      </c>
      <c r="AA16" s="753" t="s">
        <v>1059</v>
      </c>
      <c r="AB16" s="753" t="s">
        <v>1057</v>
      </c>
      <c r="AC16" s="753" t="s">
        <v>1057</v>
      </c>
      <c r="AD16" s="753"/>
      <c r="AE16" s="754"/>
      <c r="AF16" s="753" t="s">
        <v>1050</v>
      </c>
      <c r="AG16" s="753" t="s">
        <v>1052</v>
      </c>
      <c r="AH16" s="753" t="s">
        <v>1061</v>
      </c>
      <c r="AI16" s="753" t="s">
        <v>1055</v>
      </c>
      <c r="AJ16" s="753" t="s">
        <v>1056</v>
      </c>
      <c r="AK16" s="753"/>
      <c r="AL16" s="754"/>
      <c r="AM16" s="753" t="s">
        <v>1052</v>
      </c>
      <c r="AN16" s="753" t="s">
        <v>1056</v>
      </c>
      <c r="AO16" s="753" t="s">
        <v>1050</v>
      </c>
      <c r="AP16" s="753" t="s">
        <v>1060</v>
      </c>
      <c r="AQ16" s="753" t="s">
        <v>1054</v>
      </c>
      <c r="AR16" s="753"/>
    </row>
    <row r="17" spans="2:44" s="99" customFormat="1" ht="25.5" customHeight="1">
      <c r="B17" s="141"/>
      <c r="C17" s="757">
        <v>4</v>
      </c>
      <c r="D17" s="756"/>
      <c r="E17" s="747" t="s">
        <v>10</v>
      </c>
      <c r="F17" s="855"/>
      <c r="G17" s="95" t="s">
        <v>1038</v>
      </c>
      <c r="H17" s="97">
        <v>20</v>
      </c>
      <c r="I17" s="761">
        <f t="shared" si="1"/>
        <v>100</v>
      </c>
      <c r="J17" s="86"/>
      <c r="K17" s="97" t="s">
        <v>1052</v>
      </c>
      <c r="L17" s="97" t="s">
        <v>1050</v>
      </c>
      <c r="M17" s="97" t="s">
        <v>1060</v>
      </c>
      <c r="N17" s="97" t="s">
        <v>1051</v>
      </c>
      <c r="O17" s="97" t="s">
        <v>1058</v>
      </c>
      <c r="P17" s="97"/>
      <c r="Q17" s="97"/>
      <c r="R17" s="97" t="s">
        <v>1050</v>
      </c>
      <c r="S17" s="97" t="s">
        <v>1059</v>
      </c>
      <c r="T17" s="97" t="s">
        <v>1052</v>
      </c>
      <c r="U17" s="97" t="s">
        <v>1056</v>
      </c>
      <c r="V17" s="97" t="s">
        <v>1053</v>
      </c>
      <c r="W17" s="97"/>
      <c r="X17" s="97"/>
      <c r="Y17" s="97" t="s">
        <v>1052</v>
      </c>
      <c r="Z17" s="97" t="s">
        <v>1061</v>
      </c>
      <c r="AA17" s="97" t="s">
        <v>1050</v>
      </c>
      <c r="AB17" s="97" t="s">
        <v>1055</v>
      </c>
      <c r="AC17" s="97" t="s">
        <v>1065</v>
      </c>
      <c r="AD17" s="97"/>
      <c r="AE17" s="97"/>
      <c r="AF17" s="97" t="s">
        <v>1050</v>
      </c>
      <c r="AG17" s="97" t="s">
        <v>1052</v>
      </c>
      <c r="AH17" s="97" t="s">
        <v>1057</v>
      </c>
      <c r="AI17" s="97" t="s">
        <v>1057</v>
      </c>
      <c r="AJ17" s="97" t="s">
        <v>1056</v>
      </c>
      <c r="AK17" s="97"/>
      <c r="AL17" s="97"/>
      <c r="AM17" s="97" t="s">
        <v>1052</v>
      </c>
      <c r="AN17" s="97" t="s">
        <v>1056</v>
      </c>
      <c r="AO17" s="97" t="s">
        <v>1050</v>
      </c>
      <c r="AP17" s="97" t="s">
        <v>1055</v>
      </c>
      <c r="AQ17" s="97" t="s">
        <v>1054</v>
      </c>
      <c r="AR17" s="97"/>
    </row>
    <row r="18" spans="2:44" s="99" customFormat="1" ht="25.5" customHeight="1">
      <c r="B18" s="141"/>
      <c r="C18" s="758">
        <v>5</v>
      </c>
      <c r="D18" s="756"/>
      <c r="E18" s="747" t="s">
        <v>11</v>
      </c>
      <c r="F18" s="855"/>
      <c r="G18" s="100" t="s">
        <v>1039</v>
      </c>
      <c r="H18" s="102">
        <v>20</v>
      </c>
      <c r="I18" s="103">
        <f t="shared" si="1"/>
        <v>100</v>
      </c>
      <c r="J18" s="104"/>
      <c r="K18" s="753" t="s">
        <v>1052</v>
      </c>
      <c r="L18" s="753" t="s">
        <v>1050</v>
      </c>
      <c r="M18" s="753" t="s">
        <v>1055</v>
      </c>
      <c r="N18" s="753" t="s">
        <v>1057</v>
      </c>
      <c r="O18" s="753" t="s">
        <v>1057</v>
      </c>
      <c r="P18" s="753"/>
      <c r="Q18" s="754"/>
      <c r="R18" s="753" t="s">
        <v>1050</v>
      </c>
      <c r="S18" s="753" t="s">
        <v>1056</v>
      </c>
      <c r="T18" s="753" t="s">
        <v>1052</v>
      </c>
      <c r="U18" s="753" t="s">
        <v>1053</v>
      </c>
      <c r="V18" s="753" t="s">
        <v>1058</v>
      </c>
      <c r="W18" s="753"/>
      <c r="X18" s="754"/>
      <c r="Y18" s="753" t="s">
        <v>1052</v>
      </c>
      <c r="Z18" s="753" t="s">
        <v>1050</v>
      </c>
      <c r="AA18" s="753" t="s">
        <v>1055</v>
      </c>
      <c r="AB18" s="753" t="s">
        <v>1061</v>
      </c>
      <c r="AC18" s="753" t="s">
        <v>1065</v>
      </c>
      <c r="AD18" s="753"/>
      <c r="AE18" s="754"/>
      <c r="AF18" s="753" t="s">
        <v>1059</v>
      </c>
      <c r="AG18" s="753" t="s">
        <v>1052</v>
      </c>
      <c r="AH18" s="753" t="s">
        <v>1050</v>
      </c>
      <c r="AI18" s="753" t="s">
        <v>1056</v>
      </c>
      <c r="AJ18" s="753" t="s">
        <v>1054</v>
      </c>
      <c r="AK18" s="753"/>
      <c r="AL18" s="754"/>
      <c r="AM18" s="753" t="s">
        <v>1051</v>
      </c>
      <c r="AN18" s="753" t="s">
        <v>1050</v>
      </c>
      <c r="AO18" s="753" t="s">
        <v>1052</v>
      </c>
      <c r="AP18" s="753" t="s">
        <v>1056</v>
      </c>
      <c r="AQ18" s="753" t="s">
        <v>1060</v>
      </c>
      <c r="AR18" s="753"/>
    </row>
    <row r="19" spans="2:44" s="99" customFormat="1" ht="25.5" customHeight="1">
      <c r="B19" s="141"/>
      <c r="C19" s="757">
        <v>6</v>
      </c>
      <c r="D19" s="756"/>
      <c r="E19" s="747" t="s">
        <v>12</v>
      </c>
      <c r="F19" s="855"/>
      <c r="G19" s="95" t="s">
        <v>1048</v>
      </c>
      <c r="H19" s="97">
        <v>20</v>
      </c>
      <c r="I19" s="761">
        <f t="shared" si="1"/>
        <v>100</v>
      </c>
      <c r="J19" s="86"/>
      <c r="K19" s="97" t="s">
        <v>1050</v>
      </c>
      <c r="L19" s="97" t="s">
        <v>1052</v>
      </c>
      <c r="M19" s="97" t="s">
        <v>1055</v>
      </c>
      <c r="N19" s="97" t="s">
        <v>1056</v>
      </c>
      <c r="O19" s="97" t="s">
        <v>1058</v>
      </c>
      <c r="P19" s="97"/>
      <c r="Q19" s="86"/>
      <c r="R19" s="97" t="s">
        <v>1052</v>
      </c>
      <c r="S19" s="97" t="s">
        <v>1050</v>
      </c>
      <c r="T19" s="97" t="s">
        <v>1061</v>
      </c>
      <c r="U19" s="97" t="s">
        <v>1057</v>
      </c>
      <c r="V19" s="97" t="s">
        <v>1057</v>
      </c>
      <c r="W19" s="97"/>
      <c r="X19" s="86"/>
      <c r="Y19" s="97" t="s">
        <v>1050</v>
      </c>
      <c r="Z19" s="97" t="s">
        <v>1052</v>
      </c>
      <c r="AA19" s="97" t="s">
        <v>1055</v>
      </c>
      <c r="AB19" s="97" t="s">
        <v>1056</v>
      </c>
      <c r="AC19" s="97" t="s">
        <v>1065</v>
      </c>
      <c r="AD19" s="97"/>
      <c r="AE19" s="86"/>
      <c r="AF19" s="97" t="s">
        <v>1052</v>
      </c>
      <c r="AG19" s="97" t="s">
        <v>1056</v>
      </c>
      <c r="AH19" s="97" t="s">
        <v>1050</v>
      </c>
      <c r="AI19" s="97" t="s">
        <v>1053</v>
      </c>
      <c r="AJ19" s="97" t="s">
        <v>1051</v>
      </c>
      <c r="AK19" s="97"/>
      <c r="AL19" s="86"/>
      <c r="AM19" s="97" t="s">
        <v>1050</v>
      </c>
      <c r="AN19" s="97" t="s">
        <v>1059</v>
      </c>
      <c r="AO19" s="97" t="s">
        <v>1052</v>
      </c>
      <c r="AP19" s="97" t="s">
        <v>1060</v>
      </c>
      <c r="AQ19" s="97" t="s">
        <v>1054</v>
      </c>
      <c r="AR19" s="97"/>
    </row>
    <row r="20" spans="2:44" s="87" customFormat="1" ht="5.0999999999999996" customHeight="1">
      <c r="B20" s="138"/>
      <c r="C20" s="759"/>
      <c r="D20" s="760"/>
      <c r="E20" s="764"/>
      <c r="F20" s="83"/>
      <c r="G20" s="83"/>
      <c r="H20" s="85"/>
      <c r="I20" s="762"/>
      <c r="J20" s="86"/>
      <c r="K20" s="85"/>
      <c r="L20" s="85"/>
      <c r="M20" s="85"/>
      <c r="N20" s="85"/>
      <c r="O20" s="85"/>
      <c r="P20" s="85"/>
      <c r="Q20" s="86"/>
      <c r="R20" s="85"/>
      <c r="S20" s="85"/>
      <c r="T20" s="85"/>
      <c r="U20" s="85"/>
      <c r="V20" s="85"/>
      <c r="W20" s="85"/>
      <c r="X20" s="86"/>
      <c r="Y20" s="85"/>
      <c r="Z20" s="85"/>
      <c r="AA20" s="85"/>
      <c r="AB20" s="85"/>
      <c r="AC20" s="85"/>
      <c r="AD20" s="85"/>
      <c r="AE20" s="86"/>
      <c r="AF20" s="85"/>
      <c r="AG20" s="85"/>
      <c r="AH20" s="85"/>
      <c r="AI20" s="85"/>
      <c r="AJ20" s="85"/>
      <c r="AK20" s="85"/>
      <c r="AL20" s="86"/>
      <c r="AM20" s="85"/>
      <c r="AN20" s="85"/>
      <c r="AO20" s="85"/>
      <c r="AP20" s="85"/>
      <c r="AQ20" s="85"/>
      <c r="AR20" s="85"/>
    </row>
    <row r="21" spans="2:44" s="93" customFormat="1" ht="25.5" customHeight="1">
      <c r="B21" s="141"/>
      <c r="C21" s="755">
        <v>1</v>
      </c>
      <c r="D21" s="756"/>
      <c r="E21" s="763" t="s">
        <v>1070</v>
      </c>
      <c r="F21" s="855" t="s">
        <v>92</v>
      </c>
      <c r="G21" s="88" t="s">
        <v>1033</v>
      </c>
      <c r="H21" s="90">
        <v>20</v>
      </c>
      <c r="I21" s="91">
        <f t="shared" ref="I21:I32" si="2">H21/20*100</f>
        <v>100</v>
      </c>
      <c r="J21" s="92"/>
      <c r="K21" s="751" t="s">
        <v>1050</v>
      </c>
      <c r="L21" s="751" t="s">
        <v>1052</v>
      </c>
      <c r="M21" s="751" t="s">
        <v>1059</v>
      </c>
      <c r="N21" s="751" t="s">
        <v>1060</v>
      </c>
      <c r="O21" s="751" t="s">
        <v>1056</v>
      </c>
      <c r="P21" s="751"/>
      <c r="Q21" s="752"/>
      <c r="R21" s="751" t="s">
        <v>1052</v>
      </c>
      <c r="S21" s="751" t="s">
        <v>1051</v>
      </c>
      <c r="T21" s="751" t="s">
        <v>1050</v>
      </c>
      <c r="U21" s="751" t="s">
        <v>1057</v>
      </c>
      <c r="V21" s="751" t="s">
        <v>1057</v>
      </c>
      <c r="W21" s="751"/>
      <c r="X21" s="752"/>
      <c r="Y21" s="751" t="s">
        <v>1056</v>
      </c>
      <c r="Z21" s="751" t="s">
        <v>1050</v>
      </c>
      <c r="AA21" s="751" t="s">
        <v>1052</v>
      </c>
      <c r="AB21" s="751" t="s">
        <v>1064</v>
      </c>
      <c r="AC21" s="751" t="s">
        <v>1058</v>
      </c>
      <c r="AD21" s="751" t="s">
        <v>1063</v>
      </c>
      <c r="AE21" s="752"/>
      <c r="AF21" s="751" t="s">
        <v>1052</v>
      </c>
      <c r="AG21" s="751" t="s">
        <v>1050</v>
      </c>
      <c r="AH21" s="751" t="s">
        <v>1061</v>
      </c>
      <c r="AI21" s="751" t="s">
        <v>1053</v>
      </c>
      <c r="AJ21" s="751" t="s">
        <v>1065</v>
      </c>
      <c r="AK21" s="751"/>
      <c r="AL21" s="752"/>
      <c r="AM21" s="751" t="s">
        <v>1050</v>
      </c>
      <c r="AN21" s="751" t="s">
        <v>1052</v>
      </c>
      <c r="AO21" s="751" t="s">
        <v>1064</v>
      </c>
      <c r="AP21" s="751" t="s">
        <v>1056</v>
      </c>
      <c r="AQ21" s="751" t="s">
        <v>1054</v>
      </c>
      <c r="AR21" s="751"/>
    </row>
    <row r="22" spans="2:44" s="99" customFormat="1" ht="25.5" customHeight="1">
      <c r="B22" s="141"/>
      <c r="C22" s="757">
        <v>2</v>
      </c>
      <c r="D22" s="756"/>
      <c r="E22" s="763" t="s">
        <v>564</v>
      </c>
      <c r="F22" s="855"/>
      <c r="G22" s="95" t="s">
        <v>1041</v>
      </c>
      <c r="H22" s="97">
        <v>20</v>
      </c>
      <c r="I22" s="761">
        <f t="shared" si="2"/>
        <v>100</v>
      </c>
      <c r="J22" s="86"/>
      <c r="K22" s="97" t="s">
        <v>1050</v>
      </c>
      <c r="L22" s="97" t="s">
        <v>1052</v>
      </c>
      <c r="M22" s="97" t="s">
        <v>1061</v>
      </c>
      <c r="N22" s="97" t="s">
        <v>1064</v>
      </c>
      <c r="O22" s="97" t="s">
        <v>1065</v>
      </c>
      <c r="P22" s="97" t="s">
        <v>1063</v>
      </c>
      <c r="Q22" s="86"/>
      <c r="R22" s="97" t="s">
        <v>1056</v>
      </c>
      <c r="S22" s="97" t="s">
        <v>1050</v>
      </c>
      <c r="T22" s="97" t="s">
        <v>1052</v>
      </c>
      <c r="U22" s="97" t="s">
        <v>1060</v>
      </c>
      <c r="V22" s="97" t="s">
        <v>1053</v>
      </c>
      <c r="W22" s="97"/>
      <c r="X22" s="86"/>
      <c r="Y22" s="97" t="s">
        <v>1050</v>
      </c>
      <c r="Z22" s="97" t="s">
        <v>1052</v>
      </c>
      <c r="AA22" s="97" t="s">
        <v>1064</v>
      </c>
      <c r="AB22" s="97" t="s">
        <v>1056</v>
      </c>
      <c r="AC22" s="97" t="s">
        <v>1054</v>
      </c>
      <c r="AD22" s="97"/>
      <c r="AE22" s="86"/>
      <c r="AF22" s="97" t="s">
        <v>1052</v>
      </c>
      <c r="AG22" s="97" t="s">
        <v>1059</v>
      </c>
      <c r="AH22" s="97" t="s">
        <v>1050</v>
      </c>
      <c r="AI22" s="97" t="s">
        <v>1051</v>
      </c>
      <c r="AJ22" s="97" t="s">
        <v>1058</v>
      </c>
      <c r="AK22" s="97"/>
      <c r="AL22" s="86"/>
      <c r="AM22" s="97" t="s">
        <v>1050</v>
      </c>
      <c r="AN22" s="97" t="s">
        <v>1052</v>
      </c>
      <c r="AO22" s="97" t="s">
        <v>1057</v>
      </c>
      <c r="AP22" s="97" t="s">
        <v>1057</v>
      </c>
      <c r="AQ22" s="97" t="s">
        <v>1056</v>
      </c>
      <c r="AR22" s="97"/>
    </row>
    <row r="23" spans="2:44" s="99" customFormat="1" ht="25.5" customHeight="1">
      <c r="B23" s="141"/>
      <c r="C23" s="758">
        <v>3</v>
      </c>
      <c r="D23" s="756"/>
      <c r="E23" s="763" t="s">
        <v>72</v>
      </c>
      <c r="F23" s="855"/>
      <c r="G23" s="100" t="s">
        <v>1036</v>
      </c>
      <c r="H23" s="102">
        <v>20</v>
      </c>
      <c r="I23" s="103">
        <f t="shared" si="2"/>
        <v>100</v>
      </c>
      <c r="J23" s="104"/>
      <c r="K23" s="753" t="s">
        <v>1056</v>
      </c>
      <c r="L23" s="753" t="s">
        <v>1050</v>
      </c>
      <c r="M23" s="753" t="s">
        <v>1052</v>
      </c>
      <c r="N23" s="753" t="s">
        <v>1053</v>
      </c>
      <c r="O23" s="753" t="s">
        <v>1065</v>
      </c>
      <c r="P23" s="753"/>
      <c r="Q23" s="754"/>
      <c r="R23" s="753" t="s">
        <v>1052</v>
      </c>
      <c r="S23" s="753" t="s">
        <v>1050</v>
      </c>
      <c r="T23" s="753" t="s">
        <v>1064</v>
      </c>
      <c r="U23" s="753" t="s">
        <v>1060</v>
      </c>
      <c r="V23" s="753" t="s">
        <v>1051</v>
      </c>
      <c r="W23" s="753"/>
      <c r="X23" s="754"/>
      <c r="Y23" s="753" t="s">
        <v>1050</v>
      </c>
      <c r="Z23" s="753" t="s">
        <v>1052</v>
      </c>
      <c r="AA23" s="753" t="s">
        <v>1057</v>
      </c>
      <c r="AB23" s="753" t="s">
        <v>1057</v>
      </c>
      <c r="AC23" s="753" t="s">
        <v>1063</v>
      </c>
      <c r="AD23" s="753"/>
      <c r="AE23" s="754"/>
      <c r="AF23" s="753" t="s">
        <v>1052</v>
      </c>
      <c r="AG23" s="753" t="s">
        <v>1050</v>
      </c>
      <c r="AH23" s="753" t="s">
        <v>1064</v>
      </c>
      <c r="AI23" s="753" t="s">
        <v>1061</v>
      </c>
      <c r="AJ23" s="753" t="s">
        <v>1056</v>
      </c>
      <c r="AK23" s="753"/>
      <c r="AL23" s="754"/>
      <c r="AM23" s="753" t="s">
        <v>1050</v>
      </c>
      <c r="AN23" s="753" t="s">
        <v>1052</v>
      </c>
      <c r="AO23" s="753" t="s">
        <v>1059</v>
      </c>
      <c r="AP23" s="753" t="s">
        <v>1054</v>
      </c>
      <c r="AQ23" s="753" t="s">
        <v>1056</v>
      </c>
      <c r="AR23" s="753" t="s">
        <v>1058</v>
      </c>
    </row>
    <row r="24" spans="2:44" s="99" customFormat="1" ht="25.5" customHeight="1">
      <c r="B24" s="141"/>
      <c r="C24" s="757">
        <v>4</v>
      </c>
      <c r="D24" s="756"/>
      <c r="E24" s="763" t="s">
        <v>73</v>
      </c>
      <c r="F24" s="855"/>
      <c r="G24" s="95" t="s">
        <v>1038</v>
      </c>
      <c r="H24" s="97">
        <v>20</v>
      </c>
      <c r="I24" s="761">
        <f t="shared" si="2"/>
        <v>100</v>
      </c>
      <c r="J24" s="86"/>
      <c r="K24" s="97" t="s">
        <v>1056</v>
      </c>
      <c r="L24" s="97" t="s">
        <v>1050</v>
      </c>
      <c r="M24" s="97" t="s">
        <v>1052</v>
      </c>
      <c r="N24" s="97" t="s">
        <v>1064</v>
      </c>
      <c r="O24" s="97" t="s">
        <v>1065</v>
      </c>
      <c r="P24" s="97" t="s">
        <v>1063</v>
      </c>
      <c r="Q24" s="97"/>
      <c r="R24" s="97" t="s">
        <v>1052</v>
      </c>
      <c r="S24" s="97" t="s">
        <v>1050</v>
      </c>
      <c r="T24" s="97" t="s">
        <v>1060</v>
      </c>
      <c r="U24" s="97" t="s">
        <v>1051</v>
      </c>
      <c r="V24" s="97" t="s">
        <v>1054</v>
      </c>
      <c r="W24" s="97"/>
      <c r="X24" s="97"/>
      <c r="Y24" s="97" t="s">
        <v>1050</v>
      </c>
      <c r="Z24" s="97" t="s">
        <v>1059</v>
      </c>
      <c r="AA24" s="97" t="s">
        <v>1052</v>
      </c>
      <c r="AB24" s="97" t="s">
        <v>1056</v>
      </c>
      <c r="AC24" s="97" t="s">
        <v>1058</v>
      </c>
      <c r="AD24" s="97"/>
      <c r="AE24" s="97"/>
      <c r="AF24" s="97" t="s">
        <v>1052</v>
      </c>
      <c r="AG24" s="97" t="s">
        <v>1050</v>
      </c>
      <c r="AH24" s="97" t="s">
        <v>1057</v>
      </c>
      <c r="AI24" s="97" t="s">
        <v>1057</v>
      </c>
      <c r="AJ24" s="97" t="s">
        <v>1053</v>
      </c>
      <c r="AK24" s="97" t="s">
        <v>1066</v>
      </c>
      <c r="AL24" s="97"/>
      <c r="AM24" s="97" t="s">
        <v>1051</v>
      </c>
      <c r="AN24" s="97" t="s">
        <v>1050</v>
      </c>
      <c r="AO24" s="97" t="s">
        <v>1052</v>
      </c>
      <c r="AP24" s="97" t="s">
        <v>1064</v>
      </c>
      <c r="AQ24" s="97" t="s">
        <v>1056</v>
      </c>
      <c r="AR24" s="97"/>
    </row>
    <row r="25" spans="2:44" s="99" customFormat="1" ht="25.5" customHeight="1">
      <c r="B25" s="141"/>
      <c r="C25" s="758">
        <v>5</v>
      </c>
      <c r="D25" s="756"/>
      <c r="E25" s="763" t="s">
        <v>74</v>
      </c>
      <c r="F25" s="855"/>
      <c r="G25" s="100" t="s">
        <v>1039</v>
      </c>
      <c r="H25" s="102">
        <v>20</v>
      </c>
      <c r="I25" s="103">
        <f t="shared" ref="I25" si="3">H25/20*100</f>
        <v>100</v>
      </c>
      <c r="J25" s="104"/>
      <c r="K25" s="753" t="s">
        <v>1050</v>
      </c>
      <c r="L25" s="753" t="s">
        <v>1052</v>
      </c>
      <c r="M25" s="753" t="s">
        <v>1057</v>
      </c>
      <c r="N25" s="753" t="s">
        <v>1057</v>
      </c>
      <c r="O25" s="753" t="s">
        <v>1056</v>
      </c>
      <c r="P25" s="753"/>
      <c r="Q25" s="754"/>
      <c r="R25" s="753" t="s">
        <v>1052</v>
      </c>
      <c r="S25" s="753" t="s">
        <v>1050</v>
      </c>
      <c r="T25" s="753" t="s">
        <v>1061</v>
      </c>
      <c r="U25" s="753" t="s">
        <v>1059</v>
      </c>
      <c r="V25" s="753" t="s">
        <v>1060</v>
      </c>
      <c r="W25" s="753"/>
      <c r="X25" s="754"/>
      <c r="Y25" s="753" t="s">
        <v>1056</v>
      </c>
      <c r="Z25" s="753" t="s">
        <v>1050</v>
      </c>
      <c r="AA25" s="753" t="s">
        <v>1052</v>
      </c>
      <c r="AB25" s="753" t="s">
        <v>1064</v>
      </c>
      <c r="AC25" s="753" t="s">
        <v>1065</v>
      </c>
      <c r="AD25" s="753" t="s">
        <v>1063</v>
      </c>
      <c r="AE25" s="754"/>
      <c r="AF25" s="753" t="s">
        <v>1050</v>
      </c>
      <c r="AG25" s="753" t="s">
        <v>1051</v>
      </c>
      <c r="AH25" s="753" t="s">
        <v>1052</v>
      </c>
      <c r="AI25" s="753" t="s">
        <v>1053</v>
      </c>
      <c r="AJ25" s="753" t="s">
        <v>1058</v>
      </c>
      <c r="AK25" s="753"/>
      <c r="AL25" s="754"/>
      <c r="AM25" s="753" t="s">
        <v>1050</v>
      </c>
      <c r="AN25" s="753" t="s">
        <v>1052</v>
      </c>
      <c r="AO25" s="753" t="s">
        <v>1064</v>
      </c>
      <c r="AP25" s="753" t="s">
        <v>1054</v>
      </c>
      <c r="AQ25" s="753" t="s">
        <v>1056</v>
      </c>
      <c r="AR25" s="753"/>
    </row>
    <row r="26" spans="2:44" s="99" customFormat="1" ht="25.5" customHeight="1">
      <c r="B26" s="141"/>
      <c r="C26" s="758">
        <v>5</v>
      </c>
      <c r="D26" s="756"/>
      <c r="E26" s="763" t="s">
        <v>1068</v>
      </c>
      <c r="F26" s="855"/>
      <c r="G26" s="766" t="s">
        <v>1048</v>
      </c>
      <c r="H26" s="767">
        <v>20</v>
      </c>
      <c r="I26" s="768">
        <f t="shared" si="2"/>
        <v>100</v>
      </c>
      <c r="J26" s="769"/>
      <c r="K26" s="770" t="s">
        <v>1050</v>
      </c>
      <c r="L26" s="770" t="s">
        <v>1061</v>
      </c>
      <c r="M26" s="770" t="s">
        <v>1052</v>
      </c>
      <c r="N26" s="770" t="s">
        <v>1059</v>
      </c>
      <c r="O26" s="770" t="s">
        <v>1065</v>
      </c>
      <c r="P26" s="770"/>
      <c r="Q26" s="771"/>
      <c r="R26" s="770" t="s">
        <v>1056</v>
      </c>
      <c r="S26" s="770" t="s">
        <v>1052</v>
      </c>
      <c r="T26" s="770" t="s">
        <v>1050</v>
      </c>
      <c r="U26" s="770" t="s">
        <v>1064</v>
      </c>
      <c r="V26" s="770" t="s">
        <v>1054</v>
      </c>
      <c r="W26" s="770" t="s">
        <v>1063</v>
      </c>
      <c r="X26" s="771"/>
      <c r="Y26" s="770" t="s">
        <v>1050</v>
      </c>
      <c r="Z26" s="770" t="s">
        <v>1052</v>
      </c>
      <c r="AA26" s="770" t="s">
        <v>1060</v>
      </c>
      <c r="AB26" s="770" t="s">
        <v>1051</v>
      </c>
      <c r="AC26" s="770" t="s">
        <v>1058</v>
      </c>
      <c r="AD26" s="770"/>
      <c r="AE26" s="771"/>
      <c r="AF26" s="770" t="s">
        <v>1052</v>
      </c>
      <c r="AG26" s="770" t="s">
        <v>1050</v>
      </c>
      <c r="AH26" s="770" t="s">
        <v>1057</v>
      </c>
      <c r="AI26" s="770" t="s">
        <v>1057</v>
      </c>
      <c r="AJ26" s="770" t="s">
        <v>1056</v>
      </c>
      <c r="AK26" s="770"/>
      <c r="AL26" s="771"/>
      <c r="AM26" s="770" t="s">
        <v>1050</v>
      </c>
      <c r="AN26" s="770" t="s">
        <v>1052</v>
      </c>
      <c r="AO26" s="770" t="s">
        <v>1064</v>
      </c>
      <c r="AP26" s="770" t="s">
        <v>1053</v>
      </c>
      <c r="AQ26" s="770" t="s">
        <v>1056</v>
      </c>
      <c r="AR26" s="770"/>
    </row>
    <row r="27" spans="2:44" s="87" customFormat="1" ht="5.0999999999999996" customHeight="1">
      <c r="B27" s="138"/>
      <c r="C27" s="759"/>
      <c r="D27" s="760"/>
      <c r="E27" s="764"/>
      <c r="F27" s="83"/>
      <c r="G27" s="83"/>
      <c r="H27" s="85"/>
      <c r="I27" s="762"/>
      <c r="J27" s="86"/>
      <c r="K27" s="85"/>
      <c r="L27" s="85"/>
      <c r="M27" s="85"/>
      <c r="N27" s="85"/>
      <c r="O27" s="85"/>
      <c r="P27" s="85"/>
      <c r="Q27" s="86"/>
      <c r="R27" s="85"/>
      <c r="S27" s="85"/>
      <c r="T27" s="85"/>
      <c r="U27" s="85"/>
      <c r="V27" s="85"/>
      <c r="W27" s="85"/>
      <c r="X27" s="86"/>
      <c r="Y27" s="85"/>
      <c r="Z27" s="85"/>
      <c r="AA27" s="85"/>
      <c r="AB27" s="85"/>
      <c r="AC27" s="85"/>
      <c r="AD27" s="85"/>
      <c r="AE27" s="86"/>
      <c r="AF27" s="85"/>
      <c r="AG27" s="85"/>
      <c r="AH27" s="85"/>
      <c r="AI27" s="85"/>
      <c r="AJ27" s="85"/>
      <c r="AK27" s="85"/>
      <c r="AL27" s="86"/>
      <c r="AM27" s="85"/>
      <c r="AN27" s="85"/>
      <c r="AO27" s="85"/>
      <c r="AP27" s="85"/>
      <c r="AQ27" s="85"/>
      <c r="AR27" s="85"/>
    </row>
    <row r="28" spans="2:44" s="93" customFormat="1" ht="25.5" customHeight="1">
      <c r="B28" s="141"/>
      <c r="C28" s="755">
        <v>1</v>
      </c>
      <c r="D28" s="756"/>
      <c r="E28" s="765" t="s">
        <v>77</v>
      </c>
      <c r="F28" s="855" t="s">
        <v>93</v>
      </c>
      <c r="G28" s="88" t="s">
        <v>1033</v>
      </c>
      <c r="H28" s="90">
        <v>20</v>
      </c>
      <c r="I28" s="90">
        <f t="shared" ref="I28" si="4">H28/20*100</f>
        <v>100</v>
      </c>
      <c r="J28" s="92"/>
      <c r="K28" s="751" t="s">
        <v>1050</v>
      </c>
      <c r="L28" s="751" t="s">
        <v>1052</v>
      </c>
      <c r="M28" s="751" t="s">
        <v>1061</v>
      </c>
      <c r="N28" s="751" t="s">
        <v>1064</v>
      </c>
      <c r="O28" s="751" t="s">
        <v>1065</v>
      </c>
      <c r="P28" s="751"/>
      <c r="Q28" s="752"/>
      <c r="R28" s="751" t="s">
        <v>1052</v>
      </c>
      <c r="S28" s="751" t="s">
        <v>1050</v>
      </c>
      <c r="T28" s="751" t="s">
        <v>1059</v>
      </c>
      <c r="U28" s="751" t="s">
        <v>1060</v>
      </c>
      <c r="V28" s="751" t="s">
        <v>1056</v>
      </c>
      <c r="W28" s="751"/>
      <c r="X28" s="752"/>
      <c r="Y28" s="751" t="s">
        <v>1050</v>
      </c>
      <c r="Z28" s="751" t="s">
        <v>1052</v>
      </c>
      <c r="AA28" s="751" t="s">
        <v>1057</v>
      </c>
      <c r="AB28" s="751" t="s">
        <v>1057</v>
      </c>
      <c r="AC28" s="751" t="s">
        <v>1056</v>
      </c>
      <c r="AD28" s="751" t="s">
        <v>1063</v>
      </c>
      <c r="AE28" s="752"/>
      <c r="AF28" s="751" t="s">
        <v>1052</v>
      </c>
      <c r="AG28" s="751" t="s">
        <v>1050</v>
      </c>
      <c r="AH28" s="751" t="s">
        <v>1064</v>
      </c>
      <c r="AI28" s="751" t="s">
        <v>1051</v>
      </c>
      <c r="AJ28" s="751" t="s">
        <v>1054</v>
      </c>
      <c r="AK28" s="751"/>
      <c r="AL28" s="752"/>
      <c r="AM28" s="751" t="s">
        <v>1050</v>
      </c>
      <c r="AN28" s="751" t="s">
        <v>1052</v>
      </c>
      <c r="AO28" s="751" t="s">
        <v>1062</v>
      </c>
      <c r="AP28" s="751" t="s">
        <v>1056</v>
      </c>
      <c r="AQ28" s="751" t="s">
        <v>1058</v>
      </c>
      <c r="AR28" s="751"/>
    </row>
    <row r="29" spans="2:44" s="99" customFormat="1" ht="25.5" customHeight="1">
      <c r="B29" s="141"/>
      <c r="C29" s="757">
        <v>2</v>
      </c>
      <c r="D29" s="756"/>
      <c r="E29" s="763" t="s">
        <v>193</v>
      </c>
      <c r="F29" s="855"/>
      <c r="G29" s="95" t="s">
        <v>1041</v>
      </c>
      <c r="H29" s="97">
        <v>20</v>
      </c>
      <c r="I29" s="768">
        <f t="shared" si="2"/>
        <v>100</v>
      </c>
      <c r="J29" s="86"/>
      <c r="K29" s="97" t="s">
        <v>1051</v>
      </c>
      <c r="L29" s="97" t="s">
        <v>1050</v>
      </c>
      <c r="M29" s="97" t="s">
        <v>1052</v>
      </c>
      <c r="N29" s="97" t="s">
        <v>1056</v>
      </c>
      <c r="O29" s="97" t="s">
        <v>1065</v>
      </c>
      <c r="P29" s="97"/>
      <c r="Q29" s="86"/>
      <c r="R29" s="97" t="s">
        <v>1052</v>
      </c>
      <c r="S29" s="97" t="s">
        <v>1050</v>
      </c>
      <c r="T29" s="97" t="s">
        <v>1064</v>
      </c>
      <c r="U29" s="97" t="s">
        <v>1060</v>
      </c>
      <c r="V29" s="97" t="s">
        <v>1054</v>
      </c>
      <c r="W29" s="97"/>
      <c r="X29" s="86"/>
      <c r="Y29" s="97" t="s">
        <v>1050</v>
      </c>
      <c r="Z29" s="97" t="s">
        <v>1052</v>
      </c>
      <c r="AA29" s="97" t="s">
        <v>1061</v>
      </c>
      <c r="AB29" s="97" t="s">
        <v>1056</v>
      </c>
      <c r="AC29" s="97" t="s">
        <v>1058</v>
      </c>
      <c r="AD29" s="97"/>
      <c r="AE29" s="86"/>
      <c r="AF29" s="97" t="s">
        <v>1052</v>
      </c>
      <c r="AG29" s="97" t="s">
        <v>1050</v>
      </c>
      <c r="AH29" s="97" t="s">
        <v>1057</v>
      </c>
      <c r="AI29" s="97" t="s">
        <v>1057</v>
      </c>
      <c r="AJ29" s="97" t="s">
        <v>1062</v>
      </c>
      <c r="AK29" s="97" t="s">
        <v>1063</v>
      </c>
      <c r="AL29" s="86"/>
      <c r="AM29" s="97" t="s">
        <v>1059</v>
      </c>
      <c r="AN29" s="97" t="s">
        <v>1050</v>
      </c>
      <c r="AO29" s="97" t="s">
        <v>1052</v>
      </c>
      <c r="AP29" s="772" t="s">
        <v>1064</v>
      </c>
      <c r="AQ29" s="97" t="s">
        <v>1056</v>
      </c>
      <c r="AR29" s="97"/>
    </row>
    <row r="30" spans="2:44" s="99" customFormat="1" ht="25.5" customHeight="1">
      <c r="B30" s="141"/>
      <c r="C30" s="758">
        <v>3</v>
      </c>
      <c r="D30" s="756"/>
      <c r="E30" s="763" t="s">
        <v>1067</v>
      </c>
      <c r="F30" s="855"/>
      <c r="G30" s="100" t="s">
        <v>1036</v>
      </c>
      <c r="H30" s="102">
        <v>20</v>
      </c>
      <c r="I30" s="102">
        <f t="shared" si="2"/>
        <v>100</v>
      </c>
      <c r="J30" s="104"/>
      <c r="K30" s="753" t="s">
        <v>1050</v>
      </c>
      <c r="L30" s="753" t="s">
        <v>1056</v>
      </c>
      <c r="M30" s="753" t="s">
        <v>1052</v>
      </c>
      <c r="N30" s="753" t="s">
        <v>1060</v>
      </c>
      <c r="O30" s="753" t="s">
        <v>1065</v>
      </c>
      <c r="P30" s="753"/>
      <c r="Q30" s="754"/>
      <c r="R30" s="753" t="s">
        <v>1052</v>
      </c>
      <c r="S30" s="753" t="s">
        <v>1050</v>
      </c>
      <c r="T30" s="753" t="s">
        <v>1051</v>
      </c>
      <c r="U30" s="753" t="s">
        <v>1056</v>
      </c>
      <c r="V30" s="753" t="s">
        <v>1058</v>
      </c>
      <c r="W30" s="753"/>
      <c r="X30" s="754"/>
      <c r="Y30" s="753" t="s">
        <v>1050</v>
      </c>
      <c r="Z30" s="753" t="s">
        <v>1052</v>
      </c>
      <c r="AA30" s="753" t="s">
        <v>1064</v>
      </c>
      <c r="AB30" s="753" t="s">
        <v>1057</v>
      </c>
      <c r="AC30" s="753" t="s">
        <v>1057</v>
      </c>
      <c r="AD30" s="753" t="s">
        <v>1063</v>
      </c>
      <c r="AE30" s="754"/>
      <c r="AF30" s="753" t="s">
        <v>1056</v>
      </c>
      <c r="AG30" s="753" t="s">
        <v>1051</v>
      </c>
      <c r="AH30" s="753" t="s">
        <v>1052</v>
      </c>
      <c r="AI30" s="753" t="s">
        <v>1059</v>
      </c>
      <c r="AJ30" s="753" t="s">
        <v>1050</v>
      </c>
      <c r="AK30" s="753" t="s">
        <v>1066</v>
      </c>
      <c r="AL30" s="754"/>
      <c r="AM30" s="753" t="s">
        <v>1050</v>
      </c>
      <c r="AN30" s="753" t="s">
        <v>1052</v>
      </c>
      <c r="AO30" s="753" t="s">
        <v>1064</v>
      </c>
      <c r="AP30" s="753" t="s">
        <v>1062</v>
      </c>
      <c r="AQ30" s="753" t="s">
        <v>1054</v>
      </c>
      <c r="AR30" s="753"/>
    </row>
    <row r="31" spans="2:44" s="99" customFormat="1" ht="25.5" customHeight="1">
      <c r="B31" s="141"/>
      <c r="C31" s="757">
        <v>4</v>
      </c>
      <c r="D31" s="756"/>
      <c r="E31" s="763" t="s">
        <v>80</v>
      </c>
      <c r="F31" s="855"/>
      <c r="G31" s="95" t="s">
        <v>1038</v>
      </c>
      <c r="H31" s="97">
        <v>20</v>
      </c>
      <c r="I31" s="768">
        <f t="shared" si="2"/>
        <v>100</v>
      </c>
      <c r="J31" s="86"/>
      <c r="K31" s="97" t="s">
        <v>1052</v>
      </c>
      <c r="L31" s="97" t="s">
        <v>1056</v>
      </c>
      <c r="M31" s="97" t="s">
        <v>1050</v>
      </c>
      <c r="N31" s="97" t="s">
        <v>1064</v>
      </c>
      <c r="O31" s="97" t="s">
        <v>1054</v>
      </c>
      <c r="P31" s="97"/>
      <c r="Q31" s="86"/>
      <c r="R31" s="97" t="s">
        <v>1050</v>
      </c>
      <c r="S31" s="97" t="s">
        <v>1061</v>
      </c>
      <c r="T31" s="97" t="s">
        <v>1052</v>
      </c>
      <c r="U31" s="97" t="s">
        <v>1060</v>
      </c>
      <c r="V31" s="97" t="s">
        <v>1058</v>
      </c>
      <c r="W31" s="97" t="s">
        <v>1063</v>
      </c>
      <c r="X31" s="86"/>
      <c r="Y31" s="97" t="s">
        <v>1059</v>
      </c>
      <c r="Z31" s="97" t="s">
        <v>1052</v>
      </c>
      <c r="AA31" s="97" t="s">
        <v>1050</v>
      </c>
      <c r="AB31" s="97" t="s">
        <v>1064</v>
      </c>
      <c r="AC31" s="97" t="s">
        <v>1056</v>
      </c>
      <c r="AD31" s="97"/>
      <c r="AE31" s="86"/>
      <c r="AF31" s="97" t="s">
        <v>1051</v>
      </c>
      <c r="AG31" s="97" t="s">
        <v>1050</v>
      </c>
      <c r="AH31" s="97" t="s">
        <v>1052</v>
      </c>
      <c r="AI31" s="97" t="s">
        <v>1056</v>
      </c>
      <c r="AJ31" s="97" t="s">
        <v>1065</v>
      </c>
      <c r="AK31" s="97"/>
      <c r="AL31" s="86"/>
      <c r="AM31" s="97" t="s">
        <v>1052</v>
      </c>
      <c r="AN31" s="97" t="s">
        <v>1050</v>
      </c>
      <c r="AO31" s="97" t="s">
        <v>1057</v>
      </c>
      <c r="AP31" s="97" t="s">
        <v>1057</v>
      </c>
      <c r="AQ31" s="97" t="s">
        <v>1062</v>
      </c>
      <c r="AR31" s="97"/>
    </row>
    <row r="32" spans="2:44" s="99" customFormat="1" ht="25.5" customHeight="1">
      <c r="B32" s="141"/>
      <c r="C32" s="758">
        <v>5</v>
      </c>
      <c r="D32" s="756"/>
      <c r="E32" s="763" t="s">
        <v>81</v>
      </c>
      <c r="F32" s="855"/>
      <c r="G32" s="100" t="s">
        <v>1039</v>
      </c>
      <c r="H32" s="102">
        <v>20</v>
      </c>
      <c r="I32" s="102">
        <f t="shared" si="2"/>
        <v>100</v>
      </c>
      <c r="J32" s="104"/>
      <c r="K32" s="753" t="s">
        <v>1050</v>
      </c>
      <c r="L32" s="753" t="s">
        <v>1052</v>
      </c>
      <c r="M32" s="753" t="s">
        <v>1064</v>
      </c>
      <c r="N32" s="753" t="s">
        <v>1060</v>
      </c>
      <c r="O32" s="753" t="s">
        <v>1058</v>
      </c>
      <c r="P32" s="753"/>
      <c r="Q32" s="754"/>
      <c r="R32" s="753" t="s">
        <v>1052</v>
      </c>
      <c r="S32" s="753" t="s">
        <v>1050</v>
      </c>
      <c r="T32" s="753" t="s">
        <v>1057</v>
      </c>
      <c r="U32" s="753" t="s">
        <v>1057</v>
      </c>
      <c r="V32" s="753" t="s">
        <v>1056</v>
      </c>
      <c r="W32" s="753"/>
      <c r="X32" s="754"/>
      <c r="Y32" s="753" t="s">
        <v>1051</v>
      </c>
      <c r="Z32" s="753" t="s">
        <v>1050</v>
      </c>
      <c r="AA32" s="753" t="s">
        <v>1052</v>
      </c>
      <c r="AB32" s="753" t="s">
        <v>1059</v>
      </c>
      <c r="AC32" s="753" t="s">
        <v>1065</v>
      </c>
      <c r="AD32" s="753"/>
      <c r="AE32" s="754"/>
      <c r="AF32" s="753" t="s">
        <v>1056</v>
      </c>
      <c r="AG32" s="753" t="s">
        <v>1050</v>
      </c>
      <c r="AH32" s="753" t="s">
        <v>1052</v>
      </c>
      <c r="AI32" s="753" t="s">
        <v>1064</v>
      </c>
      <c r="AJ32" s="753" t="s">
        <v>1062</v>
      </c>
      <c r="AK32" s="753" t="s">
        <v>1063</v>
      </c>
      <c r="AL32" s="754"/>
      <c r="AM32" s="753" t="s">
        <v>1050</v>
      </c>
      <c r="AN32" s="753" t="s">
        <v>1052</v>
      </c>
      <c r="AO32" s="753" t="s">
        <v>1061</v>
      </c>
      <c r="AP32" s="753" t="s">
        <v>1056</v>
      </c>
      <c r="AQ32" s="753" t="s">
        <v>1054</v>
      </c>
      <c r="AR32" s="753"/>
    </row>
    <row r="33" spans="2:44" s="87" customFormat="1" ht="5.0999999999999996" customHeight="1">
      <c r="B33" s="138"/>
      <c r="C33" s="68"/>
      <c r="D33" s="138"/>
      <c r="E33" s="82"/>
      <c r="F33" s="83"/>
      <c r="G33" s="83"/>
      <c r="H33" s="85"/>
      <c r="I33" s="86"/>
      <c r="J33" s="86"/>
      <c r="K33" s="85"/>
      <c r="L33" s="85"/>
      <c r="M33" s="85"/>
      <c r="N33" s="85"/>
      <c r="O33" s="85"/>
      <c r="P33" s="85"/>
      <c r="Q33" s="86"/>
      <c r="R33" s="85"/>
      <c r="S33" s="85"/>
      <c r="T33" s="85"/>
      <c r="U33" s="85"/>
      <c r="V33" s="85"/>
      <c r="W33" s="85"/>
      <c r="X33" s="86"/>
      <c r="Y33" s="85"/>
      <c r="Z33" s="85"/>
      <c r="AA33" s="85"/>
      <c r="AB33" s="85"/>
      <c r="AC33" s="85"/>
      <c r="AD33" s="85"/>
      <c r="AE33" s="86"/>
      <c r="AF33" s="85"/>
      <c r="AG33" s="85"/>
      <c r="AH33" s="85"/>
      <c r="AI33" s="85"/>
      <c r="AJ33" s="85"/>
      <c r="AK33" s="85"/>
      <c r="AL33" s="86"/>
      <c r="AM33" s="85"/>
      <c r="AN33" s="85"/>
      <c r="AO33" s="85"/>
      <c r="AP33" s="85"/>
      <c r="AQ33" s="85"/>
      <c r="AR33" s="85"/>
    </row>
    <row r="37" spans="2:44" ht="24.6">
      <c r="E37" s="136"/>
      <c r="G37" s="80"/>
      <c r="H37" s="61"/>
      <c r="I37" s="137"/>
      <c r="J37" s="80"/>
      <c r="P37" s="137"/>
      <c r="Q37" s="80"/>
      <c r="W37" s="137"/>
      <c r="X37" s="80"/>
      <c r="AD37" s="137"/>
      <c r="AE37" s="80"/>
      <c r="AK37" s="137"/>
      <c r="AL37" s="80"/>
    </row>
    <row r="38" spans="2:44" ht="24.6">
      <c r="E38" s="136"/>
      <c r="G38" s="80"/>
      <c r="H38" s="61"/>
      <c r="I38" s="137"/>
      <c r="J38" s="80"/>
      <c r="P38" s="137"/>
      <c r="Q38" s="80"/>
      <c r="W38" s="137"/>
      <c r="X38" s="80"/>
      <c r="AD38" s="137"/>
      <c r="AE38" s="80"/>
      <c r="AK38" s="137"/>
      <c r="AL38" s="80"/>
    </row>
    <row r="39" spans="2:44" ht="24.6">
      <c r="E39" s="136"/>
      <c r="G39" s="80"/>
      <c r="H39" s="61"/>
      <c r="I39" s="137"/>
      <c r="J39" s="80"/>
      <c r="P39" s="137"/>
      <c r="Q39" s="80"/>
      <c r="W39" s="137"/>
      <c r="X39" s="80"/>
      <c r="AD39" s="137"/>
      <c r="AE39" s="80"/>
      <c r="AK39" s="137"/>
      <c r="AL39" s="80"/>
    </row>
    <row r="40" spans="2:44" ht="24.6">
      <c r="E40" s="136"/>
      <c r="G40" s="80"/>
      <c r="H40" s="61"/>
      <c r="I40" s="137"/>
      <c r="J40" s="80"/>
      <c r="P40" s="137"/>
      <c r="Q40" s="80"/>
      <c r="W40" s="137"/>
      <c r="X40" s="80"/>
      <c r="AD40" s="137"/>
      <c r="AE40" s="80"/>
      <c r="AK40" s="137"/>
      <c r="AL40" s="80"/>
    </row>
    <row r="41" spans="2:44" ht="24.6">
      <c r="E41" s="136"/>
      <c r="G41" s="80"/>
      <c r="H41" s="61"/>
      <c r="I41" s="137"/>
      <c r="J41" s="80"/>
      <c r="P41" s="137"/>
      <c r="Q41" s="80"/>
      <c r="W41" s="137"/>
      <c r="X41" s="80"/>
      <c r="AD41" s="137"/>
      <c r="AE41" s="80"/>
      <c r="AK41" s="137"/>
      <c r="AL41" s="80"/>
    </row>
  </sheetData>
  <mergeCells count="15">
    <mergeCell ref="C2:C5"/>
    <mergeCell ref="E2:E5"/>
    <mergeCell ref="F2:F5"/>
    <mergeCell ref="G2:G5"/>
    <mergeCell ref="H2:H5"/>
    <mergeCell ref="K2:P4"/>
    <mergeCell ref="R2:W4"/>
    <mergeCell ref="Y2:AD4"/>
    <mergeCell ref="AF2:AK4"/>
    <mergeCell ref="AM2:AR4"/>
    <mergeCell ref="F28:F32"/>
    <mergeCell ref="F7:F12"/>
    <mergeCell ref="F14:F19"/>
    <mergeCell ref="F21:F26"/>
    <mergeCell ref="I2:I5"/>
  </mergeCells>
  <phoneticPr fontId="14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694"/>
  <sheetViews>
    <sheetView topLeftCell="A6" workbookViewId="0">
      <selection activeCell="V88" sqref="V88"/>
    </sheetView>
  </sheetViews>
  <sheetFormatPr defaultRowHeight="13.2"/>
  <cols>
    <col min="1" max="1" width="2.33203125" style="423" customWidth="1"/>
    <col min="2" max="2" width="4.33203125" style="706" customWidth="1"/>
    <col min="3" max="3" width="17.33203125" style="707" customWidth="1"/>
    <col min="4" max="4" width="12.88671875" style="707" customWidth="1"/>
    <col min="5" max="5" width="15.44140625" style="707" customWidth="1"/>
    <col min="6" max="6" width="4.21875" style="707" customWidth="1"/>
    <col min="7" max="19" width="4.6640625" style="707" customWidth="1"/>
    <col min="20" max="20" width="4.33203125" style="707" customWidth="1"/>
    <col min="21" max="21" width="5.44140625" style="708" customWidth="1"/>
    <col min="22" max="22" width="5.21875" style="708" customWidth="1"/>
    <col min="23" max="23" width="6.21875" style="708" customWidth="1"/>
    <col min="24" max="24" width="4.6640625" style="709" customWidth="1"/>
    <col min="25" max="32" width="4.6640625" style="707" customWidth="1"/>
    <col min="33" max="33" width="4.6640625" style="710" customWidth="1"/>
    <col min="34" max="34" width="4.44140625" style="710" customWidth="1"/>
    <col min="35" max="35" width="6.33203125" style="710" customWidth="1"/>
    <col min="36" max="36" width="6.109375" style="711" customWidth="1"/>
    <col min="37" max="37" width="5.33203125" style="711" customWidth="1"/>
    <col min="38" max="38" width="24.44140625" style="712" customWidth="1"/>
    <col min="39" max="39" width="9" style="426"/>
    <col min="40" max="40" width="16.33203125" style="426" customWidth="1"/>
    <col min="41" max="256" width="9" style="426"/>
    <col min="257" max="257" width="2.33203125" style="426" customWidth="1"/>
    <col min="258" max="258" width="4.33203125" style="426" customWidth="1"/>
    <col min="259" max="259" width="17.33203125" style="426" customWidth="1"/>
    <col min="260" max="260" width="12.88671875" style="426" customWidth="1"/>
    <col min="261" max="261" width="15.44140625" style="426" customWidth="1"/>
    <col min="262" max="262" width="4.21875" style="426" customWidth="1"/>
    <col min="263" max="275" width="4.6640625" style="426" customWidth="1"/>
    <col min="276" max="276" width="4.33203125" style="426" customWidth="1"/>
    <col min="277" max="277" width="5.44140625" style="426" customWidth="1"/>
    <col min="278" max="278" width="5.21875" style="426" customWidth="1"/>
    <col min="279" max="279" width="6.21875" style="426" customWidth="1"/>
    <col min="280" max="289" width="4.6640625" style="426" customWidth="1"/>
    <col min="290" max="290" width="4.44140625" style="426" customWidth="1"/>
    <col min="291" max="291" width="6.33203125" style="426" customWidth="1"/>
    <col min="292" max="292" width="6.109375" style="426" customWidth="1"/>
    <col min="293" max="293" width="5.33203125" style="426" customWidth="1"/>
    <col min="294" max="294" width="24.44140625" style="426" customWidth="1"/>
    <col min="295" max="295" width="9" style="426"/>
    <col min="296" max="296" width="16.33203125" style="426" customWidth="1"/>
    <col min="297" max="512" width="9" style="426"/>
    <col min="513" max="513" width="2.33203125" style="426" customWidth="1"/>
    <col min="514" max="514" width="4.33203125" style="426" customWidth="1"/>
    <col min="515" max="515" width="17.33203125" style="426" customWidth="1"/>
    <col min="516" max="516" width="12.88671875" style="426" customWidth="1"/>
    <col min="517" max="517" width="15.44140625" style="426" customWidth="1"/>
    <col min="518" max="518" width="4.21875" style="426" customWidth="1"/>
    <col min="519" max="531" width="4.6640625" style="426" customWidth="1"/>
    <col min="532" max="532" width="4.33203125" style="426" customWidth="1"/>
    <col min="533" max="533" width="5.44140625" style="426" customWidth="1"/>
    <col min="534" max="534" width="5.21875" style="426" customWidth="1"/>
    <col min="535" max="535" width="6.21875" style="426" customWidth="1"/>
    <col min="536" max="545" width="4.6640625" style="426" customWidth="1"/>
    <col min="546" max="546" width="4.44140625" style="426" customWidth="1"/>
    <col min="547" max="547" width="6.33203125" style="426" customWidth="1"/>
    <col min="548" max="548" width="6.109375" style="426" customWidth="1"/>
    <col min="549" max="549" width="5.33203125" style="426" customWidth="1"/>
    <col min="550" max="550" width="24.44140625" style="426" customWidth="1"/>
    <col min="551" max="551" width="9" style="426"/>
    <col min="552" max="552" width="16.33203125" style="426" customWidth="1"/>
    <col min="553" max="768" width="9" style="426"/>
    <col min="769" max="769" width="2.33203125" style="426" customWidth="1"/>
    <col min="770" max="770" width="4.33203125" style="426" customWidth="1"/>
    <col min="771" max="771" width="17.33203125" style="426" customWidth="1"/>
    <col min="772" max="772" width="12.88671875" style="426" customWidth="1"/>
    <col min="773" max="773" width="15.44140625" style="426" customWidth="1"/>
    <col min="774" max="774" width="4.21875" style="426" customWidth="1"/>
    <col min="775" max="787" width="4.6640625" style="426" customWidth="1"/>
    <col min="788" max="788" width="4.33203125" style="426" customWidth="1"/>
    <col min="789" max="789" width="5.44140625" style="426" customWidth="1"/>
    <col min="790" max="790" width="5.21875" style="426" customWidth="1"/>
    <col min="791" max="791" width="6.21875" style="426" customWidth="1"/>
    <col min="792" max="801" width="4.6640625" style="426" customWidth="1"/>
    <col min="802" max="802" width="4.44140625" style="426" customWidth="1"/>
    <col min="803" max="803" width="6.33203125" style="426" customWidth="1"/>
    <col min="804" max="804" width="6.109375" style="426" customWidth="1"/>
    <col min="805" max="805" width="5.33203125" style="426" customWidth="1"/>
    <col min="806" max="806" width="24.44140625" style="426" customWidth="1"/>
    <col min="807" max="807" width="9" style="426"/>
    <col min="808" max="808" width="16.33203125" style="426" customWidth="1"/>
    <col min="809" max="1024" width="9" style="426"/>
    <col min="1025" max="1025" width="2.33203125" style="426" customWidth="1"/>
    <col min="1026" max="1026" width="4.33203125" style="426" customWidth="1"/>
    <col min="1027" max="1027" width="17.33203125" style="426" customWidth="1"/>
    <col min="1028" max="1028" width="12.88671875" style="426" customWidth="1"/>
    <col min="1029" max="1029" width="15.44140625" style="426" customWidth="1"/>
    <col min="1030" max="1030" width="4.21875" style="426" customWidth="1"/>
    <col min="1031" max="1043" width="4.6640625" style="426" customWidth="1"/>
    <col min="1044" max="1044" width="4.33203125" style="426" customWidth="1"/>
    <col min="1045" max="1045" width="5.44140625" style="426" customWidth="1"/>
    <col min="1046" max="1046" width="5.21875" style="426" customWidth="1"/>
    <col min="1047" max="1047" width="6.21875" style="426" customWidth="1"/>
    <col min="1048" max="1057" width="4.6640625" style="426" customWidth="1"/>
    <col min="1058" max="1058" width="4.44140625" style="426" customWidth="1"/>
    <col min="1059" max="1059" width="6.33203125" style="426" customWidth="1"/>
    <col min="1060" max="1060" width="6.109375" style="426" customWidth="1"/>
    <col min="1061" max="1061" width="5.33203125" style="426" customWidth="1"/>
    <col min="1062" max="1062" width="24.44140625" style="426" customWidth="1"/>
    <col min="1063" max="1063" width="9" style="426"/>
    <col min="1064" max="1064" width="16.33203125" style="426" customWidth="1"/>
    <col min="1065" max="1280" width="9" style="426"/>
    <col min="1281" max="1281" width="2.33203125" style="426" customWidth="1"/>
    <col min="1282" max="1282" width="4.33203125" style="426" customWidth="1"/>
    <col min="1283" max="1283" width="17.33203125" style="426" customWidth="1"/>
    <col min="1284" max="1284" width="12.88671875" style="426" customWidth="1"/>
    <col min="1285" max="1285" width="15.44140625" style="426" customWidth="1"/>
    <col min="1286" max="1286" width="4.21875" style="426" customWidth="1"/>
    <col min="1287" max="1299" width="4.6640625" style="426" customWidth="1"/>
    <col min="1300" max="1300" width="4.33203125" style="426" customWidth="1"/>
    <col min="1301" max="1301" width="5.44140625" style="426" customWidth="1"/>
    <col min="1302" max="1302" width="5.21875" style="426" customWidth="1"/>
    <col min="1303" max="1303" width="6.21875" style="426" customWidth="1"/>
    <col min="1304" max="1313" width="4.6640625" style="426" customWidth="1"/>
    <col min="1314" max="1314" width="4.44140625" style="426" customWidth="1"/>
    <col min="1315" max="1315" width="6.33203125" style="426" customWidth="1"/>
    <col min="1316" max="1316" width="6.109375" style="426" customWidth="1"/>
    <col min="1317" max="1317" width="5.33203125" style="426" customWidth="1"/>
    <col min="1318" max="1318" width="24.44140625" style="426" customWidth="1"/>
    <col min="1319" max="1319" width="9" style="426"/>
    <col min="1320" max="1320" width="16.33203125" style="426" customWidth="1"/>
    <col min="1321" max="1536" width="9" style="426"/>
    <col min="1537" max="1537" width="2.33203125" style="426" customWidth="1"/>
    <col min="1538" max="1538" width="4.33203125" style="426" customWidth="1"/>
    <col min="1539" max="1539" width="17.33203125" style="426" customWidth="1"/>
    <col min="1540" max="1540" width="12.88671875" style="426" customWidth="1"/>
    <col min="1541" max="1541" width="15.44140625" style="426" customWidth="1"/>
    <col min="1542" max="1542" width="4.21875" style="426" customWidth="1"/>
    <col min="1543" max="1555" width="4.6640625" style="426" customWidth="1"/>
    <col min="1556" max="1556" width="4.33203125" style="426" customWidth="1"/>
    <col min="1557" max="1557" width="5.44140625" style="426" customWidth="1"/>
    <col min="1558" max="1558" width="5.21875" style="426" customWidth="1"/>
    <col min="1559" max="1559" width="6.21875" style="426" customWidth="1"/>
    <col min="1560" max="1569" width="4.6640625" style="426" customWidth="1"/>
    <col min="1570" max="1570" width="4.44140625" style="426" customWidth="1"/>
    <col min="1571" max="1571" width="6.33203125" style="426" customWidth="1"/>
    <col min="1572" max="1572" width="6.109375" style="426" customWidth="1"/>
    <col min="1573" max="1573" width="5.33203125" style="426" customWidth="1"/>
    <col min="1574" max="1574" width="24.44140625" style="426" customWidth="1"/>
    <col min="1575" max="1575" width="9" style="426"/>
    <col min="1576" max="1576" width="16.33203125" style="426" customWidth="1"/>
    <col min="1577" max="1792" width="9" style="426"/>
    <col min="1793" max="1793" width="2.33203125" style="426" customWidth="1"/>
    <col min="1794" max="1794" width="4.33203125" style="426" customWidth="1"/>
    <col min="1795" max="1795" width="17.33203125" style="426" customWidth="1"/>
    <col min="1796" max="1796" width="12.88671875" style="426" customWidth="1"/>
    <col min="1797" max="1797" width="15.44140625" style="426" customWidth="1"/>
    <col min="1798" max="1798" width="4.21875" style="426" customWidth="1"/>
    <col min="1799" max="1811" width="4.6640625" style="426" customWidth="1"/>
    <col min="1812" max="1812" width="4.33203125" style="426" customWidth="1"/>
    <col min="1813" max="1813" width="5.44140625" style="426" customWidth="1"/>
    <col min="1814" max="1814" width="5.21875" style="426" customWidth="1"/>
    <col min="1815" max="1815" width="6.21875" style="426" customWidth="1"/>
    <col min="1816" max="1825" width="4.6640625" style="426" customWidth="1"/>
    <col min="1826" max="1826" width="4.44140625" style="426" customWidth="1"/>
    <col min="1827" max="1827" width="6.33203125" style="426" customWidth="1"/>
    <col min="1828" max="1828" width="6.109375" style="426" customWidth="1"/>
    <col min="1829" max="1829" width="5.33203125" style="426" customWidth="1"/>
    <col min="1830" max="1830" width="24.44140625" style="426" customWidth="1"/>
    <col min="1831" max="1831" width="9" style="426"/>
    <col min="1832" max="1832" width="16.33203125" style="426" customWidth="1"/>
    <col min="1833" max="2048" width="9" style="426"/>
    <col min="2049" max="2049" width="2.33203125" style="426" customWidth="1"/>
    <col min="2050" max="2050" width="4.33203125" style="426" customWidth="1"/>
    <col min="2051" max="2051" width="17.33203125" style="426" customWidth="1"/>
    <col min="2052" max="2052" width="12.88671875" style="426" customWidth="1"/>
    <col min="2053" max="2053" width="15.44140625" style="426" customWidth="1"/>
    <col min="2054" max="2054" width="4.21875" style="426" customWidth="1"/>
    <col min="2055" max="2067" width="4.6640625" style="426" customWidth="1"/>
    <col min="2068" max="2068" width="4.33203125" style="426" customWidth="1"/>
    <col min="2069" max="2069" width="5.44140625" style="426" customWidth="1"/>
    <col min="2070" max="2070" width="5.21875" style="426" customWidth="1"/>
    <col min="2071" max="2071" width="6.21875" style="426" customWidth="1"/>
    <col min="2072" max="2081" width="4.6640625" style="426" customWidth="1"/>
    <col min="2082" max="2082" width="4.44140625" style="426" customWidth="1"/>
    <col min="2083" max="2083" width="6.33203125" style="426" customWidth="1"/>
    <col min="2084" max="2084" width="6.109375" style="426" customWidth="1"/>
    <col min="2085" max="2085" width="5.33203125" style="426" customWidth="1"/>
    <col min="2086" max="2086" width="24.44140625" style="426" customWidth="1"/>
    <col min="2087" max="2087" width="9" style="426"/>
    <col min="2088" max="2088" width="16.33203125" style="426" customWidth="1"/>
    <col min="2089" max="2304" width="9" style="426"/>
    <col min="2305" max="2305" width="2.33203125" style="426" customWidth="1"/>
    <col min="2306" max="2306" width="4.33203125" style="426" customWidth="1"/>
    <col min="2307" max="2307" width="17.33203125" style="426" customWidth="1"/>
    <col min="2308" max="2308" width="12.88671875" style="426" customWidth="1"/>
    <col min="2309" max="2309" width="15.44140625" style="426" customWidth="1"/>
    <col min="2310" max="2310" width="4.21875" style="426" customWidth="1"/>
    <col min="2311" max="2323" width="4.6640625" style="426" customWidth="1"/>
    <col min="2324" max="2324" width="4.33203125" style="426" customWidth="1"/>
    <col min="2325" max="2325" width="5.44140625" style="426" customWidth="1"/>
    <col min="2326" max="2326" width="5.21875" style="426" customWidth="1"/>
    <col min="2327" max="2327" width="6.21875" style="426" customWidth="1"/>
    <col min="2328" max="2337" width="4.6640625" style="426" customWidth="1"/>
    <col min="2338" max="2338" width="4.44140625" style="426" customWidth="1"/>
    <col min="2339" max="2339" width="6.33203125" style="426" customWidth="1"/>
    <col min="2340" max="2340" width="6.109375" style="426" customWidth="1"/>
    <col min="2341" max="2341" width="5.33203125" style="426" customWidth="1"/>
    <col min="2342" max="2342" width="24.44140625" style="426" customWidth="1"/>
    <col min="2343" max="2343" width="9" style="426"/>
    <col min="2344" max="2344" width="16.33203125" style="426" customWidth="1"/>
    <col min="2345" max="2560" width="9" style="426"/>
    <col min="2561" max="2561" width="2.33203125" style="426" customWidth="1"/>
    <col min="2562" max="2562" width="4.33203125" style="426" customWidth="1"/>
    <col min="2563" max="2563" width="17.33203125" style="426" customWidth="1"/>
    <col min="2564" max="2564" width="12.88671875" style="426" customWidth="1"/>
    <col min="2565" max="2565" width="15.44140625" style="426" customWidth="1"/>
    <col min="2566" max="2566" width="4.21875" style="426" customWidth="1"/>
    <col min="2567" max="2579" width="4.6640625" style="426" customWidth="1"/>
    <col min="2580" max="2580" width="4.33203125" style="426" customWidth="1"/>
    <col min="2581" max="2581" width="5.44140625" style="426" customWidth="1"/>
    <col min="2582" max="2582" width="5.21875" style="426" customWidth="1"/>
    <col min="2583" max="2583" width="6.21875" style="426" customWidth="1"/>
    <col min="2584" max="2593" width="4.6640625" style="426" customWidth="1"/>
    <col min="2594" max="2594" width="4.44140625" style="426" customWidth="1"/>
    <col min="2595" max="2595" width="6.33203125" style="426" customWidth="1"/>
    <col min="2596" max="2596" width="6.109375" style="426" customWidth="1"/>
    <col min="2597" max="2597" width="5.33203125" style="426" customWidth="1"/>
    <col min="2598" max="2598" width="24.44140625" style="426" customWidth="1"/>
    <col min="2599" max="2599" width="9" style="426"/>
    <col min="2600" max="2600" width="16.33203125" style="426" customWidth="1"/>
    <col min="2601" max="2816" width="9" style="426"/>
    <col min="2817" max="2817" width="2.33203125" style="426" customWidth="1"/>
    <col min="2818" max="2818" width="4.33203125" style="426" customWidth="1"/>
    <col min="2819" max="2819" width="17.33203125" style="426" customWidth="1"/>
    <col min="2820" max="2820" width="12.88671875" style="426" customWidth="1"/>
    <col min="2821" max="2821" width="15.44140625" style="426" customWidth="1"/>
    <col min="2822" max="2822" width="4.21875" style="426" customWidth="1"/>
    <col min="2823" max="2835" width="4.6640625" style="426" customWidth="1"/>
    <col min="2836" max="2836" width="4.33203125" style="426" customWidth="1"/>
    <col min="2837" max="2837" width="5.44140625" style="426" customWidth="1"/>
    <col min="2838" max="2838" width="5.21875" style="426" customWidth="1"/>
    <col min="2839" max="2839" width="6.21875" style="426" customWidth="1"/>
    <col min="2840" max="2849" width="4.6640625" style="426" customWidth="1"/>
    <col min="2850" max="2850" width="4.44140625" style="426" customWidth="1"/>
    <col min="2851" max="2851" width="6.33203125" style="426" customWidth="1"/>
    <col min="2852" max="2852" width="6.109375" style="426" customWidth="1"/>
    <col min="2853" max="2853" width="5.33203125" style="426" customWidth="1"/>
    <col min="2854" max="2854" width="24.44140625" style="426" customWidth="1"/>
    <col min="2855" max="2855" width="9" style="426"/>
    <col min="2856" max="2856" width="16.33203125" style="426" customWidth="1"/>
    <col min="2857" max="3072" width="9" style="426"/>
    <col min="3073" max="3073" width="2.33203125" style="426" customWidth="1"/>
    <col min="3074" max="3074" width="4.33203125" style="426" customWidth="1"/>
    <col min="3075" max="3075" width="17.33203125" style="426" customWidth="1"/>
    <col min="3076" max="3076" width="12.88671875" style="426" customWidth="1"/>
    <col min="3077" max="3077" width="15.44140625" style="426" customWidth="1"/>
    <col min="3078" max="3078" width="4.21875" style="426" customWidth="1"/>
    <col min="3079" max="3091" width="4.6640625" style="426" customWidth="1"/>
    <col min="3092" max="3092" width="4.33203125" style="426" customWidth="1"/>
    <col min="3093" max="3093" width="5.44140625" style="426" customWidth="1"/>
    <col min="3094" max="3094" width="5.21875" style="426" customWidth="1"/>
    <col min="3095" max="3095" width="6.21875" style="426" customWidth="1"/>
    <col min="3096" max="3105" width="4.6640625" style="426" customWidth="1"/>
    <col min="3106" max="3106" width="4.44140625" style="426" customWidth="1"/>
    <col min="3107" max="3107" width="6.33203125" style="426" customWidth="1"/>
    <col min="3108" max="3108" width="6.109375" style="426" customWidth="1"/>
    <col min="3109" max="3109" width="5.33203125" style="426" customWidth="1"/>
    <col min="3110" max="3110" width="24.44140625" style="426" customWidth="1"/>
    <col min="3111" max="3111" width="9" style="426"/>
    <col min="3112" max="3112" width="16.33203125" style="426" customWidth="1"/>
    <col min="3113" max="3328" width="9" style="426"/>
    <col min="3329" max="3329" width="2.33203125" style="426" customWidth="1"/>
    <col min="3330" max="3330" width="4.33203125" style="426" customWidth="1"/>
    <col min="3331" max="3331" width="17.33203125" style="426" customWidth="1"/>
    <col min="3332" max="3332" width="12.88671875" style="426" customWidth="1"/>
    <col min="3333" max="3333" width="15.44140625" style="426" customWidth="1"/>
    <col min="3334" max="3334" width="4.21875" style="426" customWidth="1"/>
    <col min="3335" max="3347" width="4.6640625" style="426" customWidth="1"/>
    <col min="3348" max="3348" width="4.33203125" style="426" customWidth="1"/>
    <col min="3349" max="3349" width="5.44140625" style="426" customWidth="1"/>
    <col min="3350" max="3350" width="5.21875" style="426" customWidth="1"/>
    <col min="3351" max="3351" width="6.21875" style="426" customWidth="1"/>
    <col min="3352" max="3361" width="4.6640625" style="426" customWidth="1"/>
    <col min="3362" max="3362" width="4.44140625" style="426" customWidth="1"/>
    <col min="3363" max="3363" width="6.33203125" style="426" customWidth="1"/>
    <col min="3364" max="3364" width="6.109375" style="426" customWidth="1"/>
    <col min="3365" max="3365" width="5.33203125" style="426" customWidth="1"/>
    <col min="3366" max="3366" width="24.44140625" style="426" customWidth="1"/>
    <col min="3367" max="3367" width="9" style="426"/>
    <col min="3368" max="3368" width="16.33203125" style="426" customWidth="1"/>
    <col min="3369" max="3584" width="9" style="426"/>
    <col min="3585" max="3585" width="2.33203125" style="426" customWidth="1"/>
    <col min="3586" max="3586" width="4.33203125" style="426" customWidth="1"/>
    <col min="3587" max="3587" width="17.33203125" style="426" customWidth="1"/>
    <col min="3588" max="3588" width="12.88671875" style="426" customWidth="1"/>
    <col min="3589" max="3589" width="15.44140625" style="426" customWidth="1"/>
    <col min="3590" max="3590" width="4.21875" style="426" customWidth="1"/>
    <col min="3591" max="3603" width="4.6640625" style="426" customWidth="1"/>
    <col min="3604" max="3604" width="4.33203125" style="426" customWidth="1"/>
    <col min="3605" max="3605" width="5.44140625" style="426" customWidth="1"/>
    <col min="3606" max="3606" width="5.21875" style="426" customWidth="1"/>
    <col min="3607" max="3607" width="6.21875" style="426" customWidth="1"/>
    <col min="3608" max="3617" width="4.6640625" style="426" customWidth="1"/>
    <col min="3618" max="3618" width="4.44140625" style="426" customWidth="1"/>
    <col min="3619" max="3619" width="6.33203125" style="426" customWidth="1"/>
    <col min="3620" max="3620" width="6.109375" style="426" customWidth="1"/>
    <col min="3621" max="3621" width="5.33203125" style="426" customWidth="1"/>
    <col min="3622" max="3622" width="24.44140625" style="426" customWidth="1"/>
    <col min="3623" max="3623" width="9" style="426"/>
    <col min="3624" max="3624" width="16.33203125" style="426" customWidth="1"/>
    <col min="3625" max="3840" width="9" style="426"/>
    <col min="3841" max="3841" width="2.33203125" style="426" customWidth="1"/>
    <col min="3842" max="3842" width="4.33203125" style="426" customWidth="1"/>
    <col min="3843" max="3843" width="17.33203125" style="426" customWidth="1"/>
    <col min="3844" max="3844" width="12.88671875" style="426" customWidth="1"/>
    <col min="3845" max="3845" width="15.44140625" style="426" customWidth="1"/>
    <col min="3846" max="3846" width="4.21875" style="426" customWidth="1"/>
    <col min="3847" max="3859" width="4.6640625" style="426" customWidth="1"/>
    <col min="3860" max="3860" width="4.33203125" style="426" customWidth="1"/>
    <col min="3861" max="3861" width="5.44140625" style="426" customWidth="1"/>
    <col min="3862" max="3862" width="5.21875" style="426" customWidth="1"/>
    <col min="3863" max="3863" width="6.21875" style="426" customWidth="1"/>
    <col min="3864" max="3873" width="4.6640625" style="426" customWidth="1"/>
    <col min="3874" max="3874" width="4.44140625" style="426" customWidth="1"/>
    <col min="3875" max="3875" width="6.33203125" style="426" customWidth="1"/>
    <col min="3876" max="3876" width="6.109375" style="426" customWidth="1"/>
    <col min="3877" max="3877" width="5.33203125" style="426" customWidth="1"/>
    <col min="3878" max="3878" width="24.44140625" style="426" customWidth="1"/>
    <col min="3879" max="3879" width="9" style="426"/>
    <col min="3880" max="3880" width="16.33203125" style="426" customWidth="1"/>
    <col min="3881" max="4096" width="9" style="426"/>
    <col min="4097" max="4097" width="2.33203125" style="426" customWidth="1"/>
    <col min="4098" max="4098" width="4.33203125" style="426" customWidth="1"/>
    <col min="4099" max="4099" width="17.33203125" style="426" customWidth="1"/>
    <col min="4100" max="4100" width="12.88671875" style="426" customWidth="1"/>
    <col min="4101" max="4101" width="15.44140625" style="426" customWidth="1"/>
    <col min="4102" max="4102" width="4.21875" style="426" customWidth="1"/>
    <col min="4103" max="4115" width="4.6640625" style="426" customWidth="1"/>
    <col min="4116" max="4116" width="4.33203125" style="426" customWidth="1"/>
    <col min="4117" max="4117" width="5.44140625" style="426" customWidth="1"/>
    <col min="4118" max="4118" width="5.21875" style="426" customWidth="1"/>
    <col min="4119" max="4119" width="6.21875" style="426" customWidth="1"/>
    <col min="4120" max="4129" width="4.6640625" style="426" customWidth="1"/>
    <col min="4130" max="4130" width="4.44140625" style="426" customWidth="1"/>
    <col min="4131" max="4131" width="6.33203125" style="426" customWidth="1"/>
    <col min="4132" max="4132" width="6.109375" style="426" customWidth="1"/>
    <col min="4133" max="4133" width="5.33203125" style="426" customWidth="1"/>
    <col min="4134" max="4134" width="24.44140625" style="426" customWidth="1"/>
    <col min="4135" max="4135" width="9" style="426"/>
    <col min="4136" max="4136" width="16.33203125" style="426" customWidth="1"/>
    <col min="4137" max="4352" width="9" style="426"/>
    <col min="4353" max="4353" width="2.33203125" style="426" customWidth="1"/>
    <col min="4354" max="4354" width="4.33203125" style="426" customWidth="1"/>
    <col min="4355" max="4355" width="17.33203125" style="426" customWidth="1"/>
    <col min="4356" max="4356" width="12.88671875" style="426" customWidth="1"/>
    <col min="4357" max="4357" width="15.44140625" style="426" customWidth="1"/>
    <col min="4358" max="4358" width="4.21875" style="426" customWidth="1"/>
    <col min="4359" max="4371" width="4.6640625" style="426" customWidth="1"/>
    <col min="4372" max="4372" width="4.33203125" style="426" customWidth="1"/>
    <col min="4373" max="4373" width="5.44140625" style="426" customWidth="1"/>
    <col min="4374" max="4374" width="5.21875" style="426" customWidth="1"/>
    <col min="4375" max="4375" width="6.21875" style="426" customWidth="1"/>
    <col min="4376" max="4385" width="4.6640625" style="426" customWidth="1"/>
    <col min="4386" max="4386" width="4.44140625" style="426" customWidth="1"/>
    <col min="4387" max="4387" width="6.33203125" style="426" customWidth="1"/>
    <col min="4388" max="4388" width="6.109375" style="426" customWidth="1"/>
    <col min="4389" max="4389" width="5.33203125" style="426" customWidth="1"/>
    <col min="4390" max="4390" width="24.44140625" style="426" customWidth="1"/>
    <col min="4391" max="4391" width="9" style="426"/>
    <col min="4392" max="4392" width="16.33203125" style="426" customWidth="1"/>
    <col min="4393" max="4608" width="9" style="426"/>
    <col min="4609" max="4609" width="2.33203125" style="426" customWidth="1"/>
    <col min="4610" max="4610" width="4.33203125" style="426" customWidth="1"/>
    <col min="4611" max="4611" width="17.33203125" style="426" customWidth="1"/>
    <col min="4612" max="4612" width="12.88671875" style="426" customWidth="1"/>
    <col min="4613" max="4613" width="15.44140625" style="426" customWidth="1"/>
    <col min="4614" max="4614" width="4.21875" style="426" customWidth="1"/>
    <col min="4615" max="4627" width="4.6640625" style="426" customWidth="1"/>
    <col min="4628" max="4628" width="4.33203125" style="426" customWidth="1"/>
    <col min="4629" max="4629" width="5.44140625" style="426" customWidth="1"/>
    <col min="4630" max="4630" width="5.21875" style="426" customWidth="1"/>
    <col min="4631" max="4631" width="6.21875" style="426" customWidth="1"/>
    <col min="4632" max="4641" width="4.6640625" style="426" customWidth="1"/>
    <col min="4642" max="4642" width="4.44140625" style="426" customWidth="1"/>
    <col min="4643" max="4643" width="6.33203125" style="426" customWidth="1"/>
    <col min="4644" max="4644" width="6.109375" style="426" customWidth="1"/>
    <col min="4645" max="4645" width="5.33203125" style="426" customWidth="1"/>
    <col min="4646" max="4646" width="24.44140625" style="426" customWidth="1"/>
    <col min="4647" max="4647" width="9" style="426"/>
    <col min="4648" max="4648" width="16.33203125" style="426" customWidth="1"/>
    <col min="4649" max="4864" width="9" style="426"/>
    <col min="4865" max="4865" width="2.33203125" style="426" customWidth="1"/>
    <col min="4866" max="4866" width="4.33203125" style="426" customWidth="1"/>
    <col min="4867" max="4867" width="17.33203125" style="426" customWidth="1"/>
    <col min="4868" max="4868" width="12.88671875" style="426" customWidth="1"/>
    <col min="4869" max="4869" width="15.44140625" style="426" customWidth="1"/>
    <col min="4870" max="4870" width="4.21875" style="426" customWidth="1"/>
    <col min="4871" max="4883" width="4.6640625" style="426" customWidth="1"/>
    <col min="4884" max="4884" width="4.33203125" style="426" customWidth="1"/>
    <col min="4885" max="4885" width="5.44140625" style="426" customWidth="1"/>
    <col min="4886" max="4886" width="5.21875" style="426" customWidth="1"/>
    <col min="4887" max="4887" width="6.21875" style="426" customWidth="1"/>
    <col min="4888" max="4897" width="4.6640625" style="426" customWidth="1"/>
    <col min="4898" max="4898" width="4.44140625" style="426" customWidth="1"/>
    <col min="4899" max="4899" width="6.33203125" style="426" customWidth="1"/>
    <col min="4900" max="4900" width="6.109375" style="426" customWidth="1"/>
    <col min="4901" max="4901" width="5.33203125" style="426" customWidth="1"/>
    <col min="4902" max="4902" width="24.44140625" style="426" customWidth="1"/>
    <col min="4903" max="4903" width="9" style="426"/>
    <col min="4904" max="4904" width="16.33203125" style="426" customWidth="1"/>
    <col min="4905" max="5120" width="9" style="426"/>
    <col min="5121" max="5121" width="2.33203125" style="426" customWidth="1"/>
    <col min="5122" max="5122" width="4.33203125" style="426" customWidth="1"/>
    <col min="5123" max="5123" width="17.33203125" style="426" customWidth="1"/>
    <col min="5124" max="5124" width="12.88671875" style="426" customWidth="1"/>
    <col min="5125" max="5125" width="15.44140625" style="426" customWidth="1"/>
    <col min="5126" max="5126" width="4.21875" style="426" customWidth="1"/>
    <col min="5127" max="5139" width="4.6640625" style="426" customWidth="1"/>
    <col min="5140" max="5140" width="4.33203125" style="426" customWidth="1"/>
    <col min="5141" max="5141" width="5.44140625" style="426" customWidth="1"/>
    <col min="5142" max="5142" width="5.21875" style="426" customWidth="1"/>
    <col min="5143" max="5143" width="6.21875" style="426" customWidth="1"/>
    <col min="5144" max="5153" width="4.6640625" style="426" customWidth="1"/>
    <col min="5154" max="5154" width="4.44140625" style="426" customWidth="1"/>
    <col min="5155" max="5155" width="6.33203125" style="426" customWidth="1"/>
    <col min="5156" max="5156" width="6.109375" style="426" customWidth="1"/>
    <col min="5157" max="5157" width="5.33203125" style="426" customWidth="1"/>
    <col min="5158" max="5158" width="24.44140625" style="426" customWidth="1"/>
    <col min="5159" max="5159" width="9" style="426"/>
    <col min="5160" max="5160" width="16.33203125" style="426" customWidth="1"/>
    <col min="5161" max="5376" width="9" style="426"/>
    <col min="5377" max="5377" width="2.33203125" style="426" customWidth="1"/>
    <col min="5378" max="5378" width="4.33203125" style="426" customWidth="1"/>
    <col min="5379" max="5379" width="17.33203125" style="426" customWidth="1"/>
    <col min="5380" max="5380" width="12.88671875" style="426" customWidth="1"/>
    <col min="5381" max="5381" width="15.44140625" style="426" customWidth="1"/>
    <col min="5382" max="5382" width="4.21875" style="426" customWidth="1"/>
    <col min="5383" max="5395" width="4.6640625" style="426" customWidth="1"/>
    <col min="5396" max="5396" width="4.33203125" style="426" customWidth="1"/>
    <col min="5397" max="5397" width="5.44140625" style="426" customWidth="1"/>
    <col min="5398" max="5398" width="5.21875" style="426" customWidth="1"/>
    <col min="5399" max="5399" width="6.21875" style="426" customWidth="1"/>
    <col min="5400" max="5409" width="4.6640625" style="426" customWidth="1"/>
    <col min="5410" max="5410" width="4.44140625" style="426" customWidth="1"/>
    <col min="5411" max="5411" width="6.33203125" style="426" customWidth="1"/>
    <col min="5412" max="5412" width="6.109375" style="426" customWidth="1"/>
    <col min="5413" max="5413" width="5.33203125" style="426" customWidth="1"/>
    <col min="5414" max="5414" width="24.44140625" style="426" customWidth="1"/>
    <col min="5415" max="5415" width="9" style="426"/>
    <col min="5416" max="5416" width="16.33203125" style="426" customWidth="1"/>
    <col min="5417" max="5632" width="9" style="426"/>
    <col min="5633" max="5633" width="2.33203125" style="426" customWidth="1"/>
    <col min="5634" max="5634" width="4.33203125" style="426" customWidth="1"/>
    <col min="5635" max="5635" width="17.33203125" style="426" customWidth="1"/>
    <col min="5636" max="5636" width="12.88671875" style="426" customWidth="1"/>
    <col min="5637" max="5637" width="15.44140625" style="426" customWidth="1"/>
    <col min="5638" max="5638" width="4.21875" style="426" customWidth="1"/>
    <col min="5639" max="5651" width="4.6640625" style="426" customWidth="1"/>
    <col min="5652" max="5652" width="4.33203125" style="426" customWidth="1"/>
    <col min="5653" max="5653" width="5.44140625" style="426" customWidth="1"/>
    <col min="5654" max="5654" width="5.21875" style="426" customWidth="1"/>
    <col min="5655" max="5655" width="6.21875" style="426" customWidth="1"/>
    <col min="5656" max="5665" width="4.6640625" style="426" customWidth="1"/>
    <col min="5666" max="5666" width="4.44140625" style="426" customWidth="1"/>
    <col min="5667" max="5667" width="6.33203125" style="426" customWidth="1"/>
    <col min="5668" max="5668" width="6.109375" style="426" customWidth="1"/>
    <col min="5669" max="5669" width="5.33203125" style="426" customWidth="1"/>
    <col min="5670" max="5670" width="24.44140625" style="426" customWidth="1"/>
    <col min="5671" max="5671" width="9" style="426"/>
    <col min="5672" max="5672" width="16.33203125" style="426" customWidth="1"/>
    <col min="5673" max="5888" width="9" style="426"/>
    <col min="5889" max="5889" width="2.33203125" style="426" customWidth="1"/>
    <col min="5890" max="5890" width="4.33203125" style="426" customWidth="1"/>
    <col min="5891" max="5891" width="17.33203125" style="426" customWidth="1"/>
    <col min="5892" max="5892" width="12.88671875" style="426" customWidth="1"/>
    <col min="5893" max="5893" width="15.44140625" style="426" customWidth="1"/>
    <col min="5894" max="5894" width="4.21875" style="426" customWidth="1"/>
    <col min="5895" max="5907" width="4.6640625" style="426" customWidth="1"/>
    <col min="5908" max="5908" width="4.33203125" style="426" customWidth="1"/>
    <col min="5909" max="5909" width="5.44140625" style="426" customWidth="1"/>
    <col min="5910" max="5910" width="5.21875" style="426" customWidth="1"/>
    <col min="5911" max="5911" width="6.21875" style="426" customWidth="1"/>
    <col min="5912" max="5921" width="4.6640625" style="426" customWidth="1"/>
    <col min="5922" max="5922" width="4.44140625" style="426" customWidth="1"/>
    <col min="5923" max="5923" width="6.33203125" style="426" customWidth="1"/>
    <col min="5924" max="5924" width="6.109375" style="426" customWidth="1"/>
    <col min="5925" max="5925" width="5.33203125" style="426" customWidth="1"/>
    <col min="5926" max="5926" width="24.44140625" style="426" customWidth="1"/>
    <col min="5927" max="5927" width="9" style="426"/>
    <col min="5928" max="5928" width="16.33203125" style="426" customWidth="1"/>
    <col min="5929" max="6144" width="9" style="426"/>
    <col min="6145" max="6145" width="2.33203125" style="426" customWidth="1"/>
    <col min="6146" max="6146" width="4.33203125" style="426" customWidth="1"/>
    <col min="6147" max="6147" width="17.33203125" style="426" customWidth="1"/>
    <col min="6148" max="6148" width="12.88671875" style="426" customWidth="1"/>
    <col min="6149" max="6149" width="15.44140625" style="426" customWidth="1"/>
    <col min="6150" max="6150" width="4.21875" style="426" customWidth="1"/>
    <col min="6151" max="6163" width="4.6640625" style="426" customWidth="1"/>
    <col min="6164" max="6164" width="4.33203125" style="426" customWidth="1"/>
    <col min="6165" max="6165" width="5.44140625" style="426" customWidth="1"/>
    <col min="6166" max="6166" width="5.21875" style="426" customWidth="1"/>
    <col min="6167" max="6167" width="6.21875" style="426" customWidth="1"/>
    <col min="6168" max="6177" width="4.6640625" style="426" customWidth="1"/>
    <col min="6178" max="6178" width="4.44140625" style="426" customWidth="1"/>
    <col min="6179" max="6179" width="6.33203125" style="426" customWidth="1"/>
    <col min="6180" max="6180" width="6.109375" style="426" customWidth="1"/>
    <col min="6181" max="6181" width="5.33203125" style="426" customWidth="1"/>
    <col min="6182" max="6182" width="24.44140625" style="426" customWidth="1"/>
    <col min="6183" max="6183" width="9" style="426"/>
    <col min="6184" max="6184" width="16.33203125" style="426" customWidth="1"/>
    <col min="6185" max="6400" width="9" style="426"/>
    <col min="6401" max="6401" width="2.33203125" style="426" customWidth="1"/>
    <col min="6402" max="6402" width="4.33203125" style="426" customWidth="1"/>
    <col min="6403" max="6403" width="17.33203125" style="426" customWidth="1"/>
    <col min="6404" max="6404" width="12.88671875" style="426" customWidth="1"/>
    <col min="6405" max="6405" width="15.44140625" style="426" customWidth="1"/>
    <col min="6406" max="6406" width="4.21875" style="426" customWidth="1"/>
    <col min="6407" max="6419" width="4.6640625" style="426" customWidth="1"/>
    <col min="6420" max="6420" width="4.33203125" style="426" customWidth="1"/>
    <col min="6421" max="6421" width="5.44140625" style="426" customWidth="1"/>
    <col min="6422" max="6422" width="5.21875" style="426" customWidth="1"/>
    <col min="6423" max="6423" width="6.21875" style="426" customWidth="1"/>
    <col min="6424" max="6433" width="4.6640625" style="426" customWidth="1"/>
    <col min="6434" max="6434" width="4.44140625" style="426" customWidth="1"/>
    <col min="6435" max="6435" width="6.33203125" style="426" customWidth="1"/>
    <col min="6436" max="6436" width="6.109375" style="426" customWidth="1"/>
    <col min="6437" max="6437" width="5.33203125" style="426" customWidth="1"/>
    <col min="6438" max="6438" width="24.44140625" style="426" customWidth="1"/>
    <col min="6439" max="6439" width="9" style="426"/>
    <col min="6440" max="6440" width="16.33203125" style="426" customWidth="1"/>
    <col min="6441" max="6656" width="9" style="426"/>
    <col min="6657" max="6657" width="2.33203125" style="426" customWidth="1"/>
    <col min="6658" max="6658" width="4.33203125" style="426" customWidth="1"/>
    <col min="6659" max="6659" width="17.33203125" style="426" customWidth="1"/>
    <col min="6660" max="6660" width="12.88671875" style="426" customWidth="1"/>
    <col min="6661" max="6661" width="15.44140625" style="426" customWidth="1"/>
    <col min="6662" max="6662" width="4.21875" style="426" customWidth="1"/>
    <col min="6663" max="6675" width="4.6640625" style="426" customWidth="1"/>
    <col min="6676" max="6676" width="4.33203125" style="426" customWidth="1"/>
    <col min="6677" max="6677" width="5.44140625" style="426" customWidth="1"/>
    <col min="6678" max="6678" width="5.21875" style="426" customWidth="1"/>
    <col min="6679" max="6679" width="6.21875" style="426" customWidth="1"/>
    <col min="6680" max="6689" width="4.6640625" style="426" customWidth="1"/>
    <col min="6690" max="6690" width="4.44140625" style="426" customWidth="1"/>
    <col min="6691" max="6691" width="6.33203125" style="426" customWidth="1"/>
    <col min="6692" max="6692" width="6.109375" style="426" customWidth="1"/>
    <col min="6693" max="6693" width="5.33203125" style="426" customWidth="1"/>
    <col min="6694" max="6694" width="24.44140625" style="426" customWidth="1"/>
    <col min="6695" max="6695" width="9" style="426"/>
    <col min="6696" max="6696" width="16.33203125" style="426" customWidth="1"/>
    <col min="6697" max="6912" width="9" style="426"/>
    <col min="6913" max="6913" width="2.33203125" style="426" customWidth="1"/>
    <col min="6914" max="6914" width="4.33203125" style="426" customWidth="1"/>
    <col min="6915" max="6915" width="17.33203125" style="426" customWidth="1"/>
    <col min="6916" max="6916" width="12.88671875" style="426" customWidth="1"/>
    <col min="6917" max="6917" width="15.44140625" style="426" customWidth="1"/>
    <col min="6918" max="6918" width="4.21875" style="426" customWidth="1"/>
    <col min="6919" max="6931" width="4.6640625" style="426" customWidth="1"/>
    <col min="6932" max="6932" width="4.33203125" style="426" customWidth="1"/>
    <col min="6933" max="6933" width="5.44140625" style="426" customWidth="1"/>
    <col min="6934" max="6934" width="5.21875" style="426" customWidth="1"/>
    <col min="6935" max="6935" width="6.21875" style="426" customWidth="1"/>
    <col min="6936" max="6945" width="4.6640625" style="426" customWidth="1"/>
    <col min="6946" max="6946" width="4.44140625" style="426" customWidth="1"/>
    <col min="6947" max="6947" width="6.33203125" style="426" customWidth="1"/>
    <col min="6948" max="6948" width="6.109375" style="426" customWidth="1"/>
    <col min="6949" max="6949" width="5.33203125" style="426" customWidth="1"/>
    <col min="6950" max="6950" width="24.44140625" style="426" customWidth="1"/>
    <col min="6951" max="6951" width="9" style="426"/>
    <col min="6952" max="6952" width="16.33203125" style="426" customWidth="1"/>
    <col min="6953" max="7168" width="9" style="426"/>
    <col min="7169" max="7169" width="2.33203125" style="426" customWidth="1"/>
    <col min="7170" max="7170" width="4.33203125" style="426" customWidth="1"/>
    <col min="7171" max="7171" width="17.33203125" style="426" customWidth="1"/>
    <col min="7172" max="7172" width="12.88671875" style="426" customWidth="1"/>
    <col min="7173" max="7173" width="15.44140625" style="426" customWidth="1"/>
    <col min="7174" max="7174" width="4.21875" style="426" customWidth="1"/>
    <col min="7175" max="7187" width="4.6640625" style="426" customWidth="1"/>
    <col min="7188" max="7188" width="4.33203125" style="426" customWidth="1"/>
    <col min="7189" max="7189" width="5.44140625" style="426" customWidth="1"/>
    <col min="7190" max="7190" width="5.21875" style="426" customWidth="1"/>
    <col min="7191" max="7191" width="6.21875" style="426" customWidth="1"/>
    <col min="7192" max="7201" width="4.6640625" style="426" customWidth="1"/>
    <col min="7202" max="7202" width="4.44140625" style="426" customWidth="1"/>
    <col min="7203" max="7203" width="6.33203125" style="426" customWidth="1"/>
    <col min="7204" max="7204" width="6.109375" style="426" customWidth="1"/>
    <col min="7205" max="7205" width="5.33203125" style="426" customWidth="1"/>
    <col min="7206" max="7206" width="24.44140625" style="426" customWidth="1"/>
    <col min="7207" max="7207" width="9" style="426"/>
    <col min="7208" max="7208" width="16.33203125" style="426" customWidth="1"/>
    <col min="7209" max="7424" width="9" style="426"/>
    <col min="7425" max="7425" width="2.33203125" style="426" customWidth="1"/>
    <col min="7426" max="7426" width="4.33203125" style="426" customWidth="1"/>
    <col min="7427" max="7427" width="17.33203125" style="426" customWidth="1"/>
    <col min="7428" max="7428" width="12.88671875" style="426" customWidth="1"/>
    <col min="7429" max="7429" width="15.44140625" style="426" customWidth="1"/>
    <col min="7430" max="7430" width="4.21875" style="426" customWidth="1"/>
    <col min="7431" max="7443" width="4.6640625" style="426" customWidth="1"/>
    <col min="7444" max="7444" width="4.33203125" style="426" customWidth="1"/>
    <col min="7445" max="7445" width="5.44140625" style="426" customWidth="1"/>
    <col min="7446" max="7446" width="5.21875" style="426" customWidth="1"/>
    <col min="7447" max="7447" width="6.21875" style="426" customWidth="1"/>
    <col min="7448" max="7457" width="4.6640625" style="426" customWidth="1"/>
    <col min="7458" max="7458" width="4.44140625" style="426" customWidth="1"/>
    <col min="7459" max="7459" width="6.33203125" style="426" customWidth="1"/>
    <col min="7460" max="7460" width="6.109375" style="426" customWidth="1"/>
    <col min="7461" max="7461" width="5.33203125" style="426" customWidth="1"/>
    <col min="7462" max="7462" width="24.44140625" style="426" customWidth="1"/>
    <col min="7463" max="7463" width="9" style="426"/>
    <col min="7464" max="7464" width="16.33203125" style="426" customWidth="1"/>
    <col min="7465" max="7680" width="9" style="426"/>
    <col min="7681" max="7681" width="2.33203125" style="426" customWidth="1"/>
    <col min="7682" max="7682" width="4.33203125" style="426" customWidth="1"/>
    <col min="7683" max="7683" width="17.33203125" style="426" customWidth="1"/>
    <col min="7684" max="7684" width="12.88671875" style="426" customWidth="1"/>
    <col min="7685" max="7685" width="15.44140625" style="426" customWidth="1"/>
    <col min="7686" max="7686" width="4.21875" style="426" customWidth="1"/>
    <col min="7687" max="7699" width="4.6640625" style="426" customWidth="1"/>
    <col min="7700" max="7700" width="4.33203125" style="426" customWidth="1"/>
    <col min="7701" max="7701" width="5.44140625" style="426" customWidth="1"/>
    <col min="7702" max="7702" width="5.21875" style="426" customWidth="1"/>
    <col min="7703" max="7703" width="6.21875" style="426" customWidth="1"/>
    <col min="7704" max="7713" width="4.6640625" style="426" customWidth="1"/>
    <col min="7714" max="7714" width="4.44140625" style="426" customWidth="1"/>
    <col min="7715" max="7715" width="6.33203125" style="426" customWidth="1"/>
    <col min="7716" max="7716" width="6.109375" style="426" customWidth="1"/>
    <col min="7717" max="7717" width="5.33203125" style="426" customWidth="1"/>
    <col min="7718" max="7718" width="24.44140625" style="426" customWidth="1"/>
    <col min="7719" max="7719" width="9" style="426"/>
    <col min="7720" max="7720" width="16.33203125" style="426" customWidth="1"/>
    <col min="7721" max="7936" width="9" style="426"/>
    <col min="7937" max="7937" width="2.33203125" style="426" customWidth="1"/>
    <col min="7938" max="7938" width="4.33203125" style="426" customWidth="1"/>
    <col min="7939" max="7939" width="17.33203125" style="426" customWidth="1"/>
    <col min="7940" max="7940" width="12.88671875" style="426" customWidth="1"/>
    <col min="7941" max="7941" width="15.44140625" style="426" customWidth="1"/>
    <col min="7942" max="7942" width="4.21875" style="426" customWidth="1"/>
    <col min="7943" max="7955" width="4.6640625" style="426" customWidth="1"/>
    <col min="7956" max="7956" width="4.33203125" style="426" customWidth="1"/>
    <col min="7957" max="7957" width="5.44140625" style="426" customWidth="1"/>
    <col min="7958" max="7958" width="5.21875" style="426" customWidth="1"/>
    <col min="7959" max="7959" width="6.21875" style="426" customWidth="1"/>
    <col min="7960" max="7969" width="4.6640625" style="426" customWidth="1"/>
    <col min="7970" max="7970" width="4.44140625" style="426" customWidth="1"/>
    <col min="7971" max="7971" width="6.33203125" style="426" customWidth="1"/>
    <col min="7972" max="7972" width="6.109375" style="426" customWidth="1"/>
    <col min="7973" max="7973" width="5.33203125" style="426" customWidth="1"/>
    <col min="7974" max="7974" width="24.44140625" style="426" customWidth="1"/>
    <col min="7975" max="7975" width="9" style="426"/>
    <col min="7976" max="7976" width="16.33203125" style="426" customWidth="1"/>
    <col min="7977" max="8192" width="9" style="426"/>
    <col min="8193" max="8193" width="2.33203125" style="426" customWidth="1"/>
    <col min="8194" max="8194" width="4.33203125" style="426" customWidth="1"/>
    <col min="8195" max="8195" width="17.33203125" style="426" customWidth="1"/>
    <col min="8196" max="8196" width="12.88671875" style="426" customWidth="1"/>
    <col min="8197" max="8197" width="15.44140625" style="426" customWidth="1"/>
    <col min="8198" max="8198" width="4.21875" style="426" customWidth="1"/>
    <col min="8199" max="8211" width="4.6640625" style="426" customWidth="1"/>
    <col min="8212" max="8212" width="4.33203125" style="426" customWidth="1"/>
    <col min="8213" max="8213" width="5.44140625" style="426" customWidth="1"/>
    <col min="8214" max="8214" width="5.21875" style="426" customWidth="1"/>
    <col min="8215" max="8215" width="6.21875" style="426" customWidth="1"/>
    <col min="8216" max="8225" width="4.6640625" style="426" customWidth="1"/>
    <col min="8226" max="8226" width="4.44140625" style="426" customWidth="1"/>
    <col min="8227" max="8227" width="6.33203125" style="426" customWidth="1"/>
    <col min="8228" max="8228" width="6.109375" style="426" customWidth="1"/>
    <col min="8229" max="8229" width="5.33203125" style="426" customWidth="1"/>
    <col min="8230" max="8230" width="24.44140625" style="426" customWidth="1"/>
    <col min="8231" max="8231" width="9" style="426"/>
    <col min="8232" max="8232" width="16.33203125" style="426" customWidth="1"/>
    <col min="8233" max="8448" width="9" style="426"/>
    <col min="8449" max="8449" width="2.33203125" style="426" customWidth="1"/>
    <col min="8450" max="8450" width="4.33203125" style="426" customWidth="1"/>
    <col min="8451" max="8451" width="17.33203125" style="426" customWidth="1"/>
    <col min="8452" max="8452" width="12.88671875" style="426" customWidth="1"/>
    <col min="8453" max="8453" width="15.44140625" style="426" customWidth="1"/>
    <col min="8454" max="8454" width="4.21875" style="426" customWidth="1"/>
    <col min="8455" max="8467" width="4.6640625" style="426" customWidth="1"/>
    <col min="8468" max="8468" width="4.33203125" style="426" customWidth="1"/>
    <col min="8469" max="8469" width="5.44140625" style="426" customWidth="1"/>
    <col min="8470" max="8470" width="5.21875" style="426" customWidth="1"/>
    <col min="8471" max="8471" width="6.21875" style="426" customWidth="1"/>
    <col min="8472" max="8481" width="4.6640625" style="426" customWidth="1"/>
    <col min="8482" max="8482" width="4.44140625" style="426" customWidth="1"/>
    <col min="8483" max="8483" width="6.33203125" style="426" customWidth="1"/>
    <col min="8484" max="8484" width="6.109375" style="426" customWidth="1"/>
    <col min="8485" max="8485" width="5.33203125" style="426" customWidth="1"/>
    <col min="8486" max="8486" width="24.44140625" style="426" customWidth="1"/>
    <col min="8487" max="8487" width="9" style="426"/>
    <col min="8488" max="8488" width="16.33203125" style="426" customWidth="1"/>
    <col min="8489" max="8704" width="9" style="426"/>
    <col min="8705" max="8705" width="2.33203125" style="426" customWidth="1"/>
    <col min="8706" max="8706" width="4.33203125" style="426" customWidth="1"/>
    <col min="8707" max="8707" width="17.33203125" style="426" customWidth="1"/>
    <col min="8708" max="8708" width="12.88671875" style="426" customWidth="1"/>
    <col min="8709" max="8709" width="15.44140625" style="426" customWidth="1"/>
    <col min="8710" max="8710" width="4.21875" style="426" customWidth="1"/>
    <col min="8711" max="8723" width="4.6640625" style="426" customWidth="1"/>
    <col min="8724" max="8724" width="4.33203125" style="426" customWidth="1"/>
    <col min="8725" max="8725" width="5.44140625" style="426" customWidth="1"/>
    <col min="8726" max="8726" width="5.21875" style="426" customWidth="1"/>
    <col min="8727" max="8727" width="6.21875" style="426" customWidth="1"/>
    <col min="8728" max="8737" width="4.6640625" style="426" customWidth="1"/>
    <col min="8738" max="8738" width="4.44140625" style="426" customWidth="1"/>
    <col min="8739" max="8739" width="6.33203125" style="426" customWidth="1"/>
    <col min="8740" max="8740" width="6.109375" style="426" customWidth="1"/>
    <col min="8741" max="8741" width="5.33203125" style="426" customWidth="1"/>
    <col min="8742" max="8742" width="24.44140625" style="426" customWidth="1"/>
    <col min="8743" max="8743" width="9" style="426"/>
    <col min="8744" max="8744" width="16.33203125" style="426" customWidth="1"/>
    <col min="8745" max="8960" width="9" style="426"/>
    <col min="8961" max="8961" width="2.33203125" style="426" customWidth="1"/>
    <col min="8962" max="8962" width="4.33203125" style="426" customWidth="1"/>
    <col min="8963" max="8963" width="17.33203125" style="426" customWidth="1"/>
    <col min="8964" max="8964" width="12.88671875" style="426" customWidth="1"/>
    <col min="8965" max="8965" width="15.44140625" style="426" customWidth="1"/>
    <col min="8966" max="8966" width="4.21875" style="426" customWidth="1"/>
    <col min="8967" max="8979" width="4.6640625" style="426" customWidth="1"/>
    <col min="8980" max="8980" width="4.33203125" style="426" customWidth="1"/>
    <col min="8981" max="8981" width="5.44140625" style="426" customWidth="1"/>
    <col min="8982" max="8982" width="5.21875" style="426" customWidth="1"/>
    <col min="8983" max="8983" width="6.21875" style="426" customWidth="1"/>
    <col min="8984" max="8993" width="4.6640625" style="426" customWidth="1"/>
    <col min="8994" max="8994" width="4.44140625" style="426" customWidth="1"/>
    <col min="8995" max="8995" width="6.33203125" style="426" customWidth="1"/>
    <col min="8996" max="8996" width="6.109375" style="426" customWidth="1"/>
    <col min="8997" max="8997" width="5.33203125" style="426" customWidth="1"/>
    <col min="8998" max="8998" width="24.44140625" style="426" customWidth="1"/>
    <col min="8999" max="8999" width="9" style="426"/>
    <col min="9000" max="9000" width="16.33203125" style="426" customWidth="1"/>
    <col min="9001" max="9216" width="9" style="426"/>
    <col min="9217" max="9217" width="2.33203125" style="426" customWidth="1"/>
    <col min="9218" max="9218" width="4.33203125" style="426" customWidth="1"/>
    <col min="9219" max="9219" width="17.33203125" style="426" customWidth="1"/>
    <col min="9220" max="9220" width="12.88671875" style="426" customWidth="1"/>
    <col min="9221" max="9221" width="15.44140625" style="426" customWidth="1"/>
    <col min="9222" max="9222" width="4.21875" style="426" customWidth="1"/>
    <col min="9223" max="9235" width="4.6640625" style="426" customWidth="1"/>
    <col min="9236" max="9236" width="4.33203125" style="426" customWidth="1"/>
    <col min="9237" max="9237" width="5.44140625" style="426" customWidth="1"/>
    <col min="9238" max="9238" width="5.21875" style="426" customWidth="1"/>
    <col min="9239" max="9239" width="6.21875" style="426" customWidth="1"/>
    <col min="9240" max="9249" width="4.6640625" style="426" customWidth="1"/>
    <col min="9250" max="9250" width="4.44140625" style="426" customWidth="1"/>
    <col min="9251" max="9251" width="6.33203125" style="426" customWidth="1"/>
    <col min="9252" max="9252" width="6.109375" style="426" customWidth="1"/>
    <col min="9253" max="9253" width="5.33203125" style="426" customWidth="1"/>
    <col min="9254" max="9254" width="24.44140625" style="426" customWidth="1"/>
    <col min="9255" max="9255" width="9" style="426"/>
    <col min="9256" max="9256" width="16.33203125" style="426" customWidth="1"/>
    <col min="9257" max="9472" width="9" style="426"/>
    <col min="9473" max="9473" width="2.33203125" style="426" customWidth="1"/>
    <col min="9474" max="9474" width="4.33203125" style="426" customWidth="1"/>
    <col min="9475" max="9475" width="17.33203125" style="426" customWidth="1"/>
    <col min="9476" max="9476" width="12.88671875" style="426" customWidth="1"/>
    <col min="9477" max="9477" width="15.44140625" style="426" customWidth="1"/>
    <col min="9478" max="9478" width="4.21875" style="426" customWidth="1"/>
    <col min="9479" max="9491" width="4.6640625" style="426" customWidth="1"/>
    <col min="9492" max="9492" width="4.33203125" style="426" customWidth="1"/>
    <col min="9493" max="9493" width="5.44140625" style="426" customWidth="1"/>
    <col min="9494" max="9494" width="5.21875" style="426" customWidth="1"/>
    <col min="9495" max="9495" width="6.21875" style="426" customWidth="1"/>
    <col min="9496" max="9505" width="4.6640625" style="426" customWidth="1"/>
    <col min="9506" max="9506" width="4.44140625" style="426" customWidth="1"/>
    <col min="9507" max="9507" width="6.33203125" style="426" customWidth="1"/>
    <col min="9508" max="9508" width="6.109375" style="426" customWidth="1"/>
    <col min="9509" max="9509" width="5.33203125" style="426" customWidth="1"/>
    <col min="9510" max="9510" width="24.44140625" style="426" customWidth="1"/>
    <col min="9511" max="9511" width="9" style="426"/>
    <col min="9512" max="9512" width="16.33203125" style="426" customWidth="1"/>
    <col min="9513" max="9728" width="9" style="426"/>
    <col min="9729" max="9729" width="2.33203125" style="426" customWidth="1"/>
    <col min="9730" max="9730" width="4.33203125" style="426" customWidth="1"/>
    <col min="9731" max="9731" width="17.33203125" style="426" customWidth="1"/>
    <col min="9732" max="9732" width="12.88671875" style="426" customWidth="1"/>
    <col min="9733" max="9733" width="15.44140625" style="426" customWidth="1"/>
    <col min="9734" max="9734" width="4.21875" style="426" customWidth="1"/>
    <col min="9735" max="9747" width="4.6640625" style="426" customWidth="1"/>
    <col min="9748" max="9748" width="4.33203125" style="426" customWidth="1"/>
    <col min="9749" max="9749" width="5.44140625" style="426" customWidth="1"/>
    <col min="9750" max="9750" width="5.21875" style="426" customWidth="1"/>
    <col min="9751" max="9751" width="6.21875" style="426" customWidth="1"/>
    <col min="9752" max="9761" width="4.6640625" style="426" customWidth="1"/>
    <col min="9762" max="9762" width="4.44140625" style="426" customWidth="1"/>
    <col min="9763" max="9763" width="6.33203125" style="426" customWidth="1"/>
    <col min="9764" max="9764" width="6.109375" style="426" customWidth="1"/>
    <col min="9765" max="9765" width="5.33203125" style="426" customWidth="1"/>
    <col min="9766" max="9766" width="24.44140625" style="426" customWidth="1"/>
    <col min="9767" max="9767" width="9" style="426"/>
    <col min="9768" max="9768" width="16.33203125" style="426" customWidth="1"/>
    <col min="9769" max="9984" width="9" style="426"/>
    <col min="9985" max="9985" width="2.33203125" style="426" customWidth="1"/>
    <col min="9986" max="9986" width="4.33203125" style="426" customWidth="1"/>
    <col min="9987" max="9987" width="17.33203125" style="426" customWidth="1"/>
    <col min="9988" max="9988" width="12.88671875" style="426" customWidth="1"/>
    <col min="9989" max="9989" width="15.44140625" style="426" customWidth="1"/>
    <col min="9990" max="9990" width="4.21875" style="426" customWidth="1"/>
    <col min="9991" max="10003" width="4.6640625" style="426" customWidth="1"/>
    <col min="10004" max="10004" width="4.33203125" style="426" customWidth="1"/>
    <col min="10005" max="10005" width="5.44140625" style="426" customWidth="1"/>
    <col min="10006" max="10006" width="5.21875" style="426" customWidth="1"/>
    <col min="10007" max="10007" width="6.21875" style="426" customWidth="1"/>
    <col min="10008" max="10017" width="4.6640625" style="426" customWidth="1"/>
    <col min="10018" max="10018" width="4.44140625" style="426" customWidth="1"/>
    <col min="10019" max="10019" width="6.33203125" style="426" customWidth="1"/>
    <col min="10020" max="10020" width="6.109375" style="426" customWidth="1"/>
    <col min="10021" max="10021" width="5.33203125" style="426" customWidth="1"/>
    <col min="10022" max="10022" width="24.44140625" style="426" customWidth="1"/>
    <col min="10023" max="10023" width="9" style="426"/>
    <col min="10024" max="10024" width="16.33203125" style="426" customWidth="1"/>
    <col min="10025" max="10240" width="9" style="426"/>
    <col min="10241" max="10241" width="2.33203125" style="426" customWidth="1"/>
    <col min="10242" max="10242" width="4.33203125" style="426" customWidth="1"/>
    <col min="10243" max="10243" width="17.33203125" style="426" customWidth="1"/>
    <col min="10244" max="10244" width="12.88671875" style="426" customWidth="1"/>
    <col min="10245" max="10245" width="15.44140625" style="426" customWidth="1"/>
    <col min="10246" max="10246" width="4.21875" style="426" customWidth="1"/>
    <col min="10247" max="10259" width="4.6640625" style="426" customWidth="1"/>
    <col min="10260" max="10260" width="4.33203125" style="426" customWidth="1"/>
    <col min="10261" max="10261" width="5.44140625" style="426" customWidth="1"/>
    <col min="10262" max="10262" width="5.21875" style="426" customWidth="1"/>
    <col min="10263" max="10263" width="6.21875" style="426" customWidth="1"/>
    <col min="10264" max="10273" width="4.6640625" style="426" customWidth="1"/>
    <col min="10274" max="10274" width="4.44140625" style="426" customWidth="1"/>
    <col min="10275" max="10275" width="6.33203125" style="426" customWidth="1"/>
    <col min="10276" max="10276" width="6.109375" style="426" customWidth="1"/>
    <col min="10277" max="10277" width="5.33203125" style="426" customWidth="1"/>
    <col min="10278" max="10278" width="24.44140625" style="426" customWidth="1"/>
    <col min="10279" max="10279" width="9" style="426"/>
    <col min="10280" max="10280" width="16.33203125" style="426" customWidth="1"/>
    <col min="10281" max="10496" width="9" style="426"/>
    <col min="10497" max="10497" width="2.33203125" style="426" customWidth="1"/>
    <col min="10498" max="10498" width="4.33203125" style="426" customWidth="1"/>
    <col min="10499" max="10499" width="17.33203125" style="426" customWidth="1"/>
    <col min="10500" max="10500" width="12.88671875" style="426" customWidth="1"/>
    <col min="10501" max="10501" width="15.44140625" style="426" customWidth="1"/>
    <col min="10502" max="10502" width="4.21875" style="426" customWidth="1"/>
    <col min="10503" max="10515" width="4.6640625" style="426" customWidth="1"/>
    <col min="10516" max="10516" width="4.33203125" style="426" customWidth="1"/>
    <col min="10517" max="10517" width="5.44140625" style="426" customWidth="1"/>
    <col min="10518" max="10518" width="5.21875" style="426" customWidth="1"/>
    <col min="10519" max="10519" width="6.21875" style="426" customWidth="1"/>
    <col min="10520" max="10529" width="4.6640625" style="426" customWidth="1"/>
    <col min="10530" max="10530" width="4.44140625" style="426" customWidth="1"/>
    <col min="10531" max="10531" width="6.33203125" style="426" customWidth="1"/>
    <col min="10532" max="10532" width="6.109375" style="426" customWidth="1"/>
    <col min="10533" max="10533" width="5.33203125" style="426" customWidth="1"/>
    <col min="10534" max="10534" width="24.44140625" style="426" customWidth="1"/>
    <col min="10535" max="10535" width="9" style="426"/>
    <col min="10536" max="10536" width="16.33203125" style="426" customWidth="1"/>
    <col min="10537" max="10752" width="9" style="426"/>
    <col min="10753" max="10753" width="2.33203125" style="426" customWidth="1"/>
    <col min="10754" max="10754" width="4.33203125" style="426" customWidth="1"/>
    <col min="10755" max="10755" width="17.33203125" style="426" customWidth="1"/>
    <col min="10756" max="10756" width="12.88671875" style="426" customWidth="1"/>
    <col min="10757" max="10757" width="15.44140625" style="426" customWidth="1"/>
    <col min="10758" max="10758" width="4.21875" style="426" customWidth="1"/>
    <col min="10759" max="10771" width="4.6640625" style="426" customWidth="1"/>
    <col min="10772" max="10772" width="4.33203125" style="426" customWidth="1"/>
    <col min="10773" max="10773" width="5.44140625" style="426" customWidth="1"/>
    <col min="10774" max="10774" width="5.21875" style="426" customWidth="1"/>
    <col min="10775" max="10775" width="6.21875" style="426" customWidth="1"/>
    <col min="10776" max="10785" width="4.6640625" style="426" customWidth="1"/>
    <col min="10786" max="10786" width="4.44140625" style="426" customWidth="1"/>
    <col min="10787" max="10787" width="6.33203125" style="426" customWidth="1"/>
    <col min="10788" max="10788" width="6.109375" style="426" customWidth="1"/>
    <col min="10789" max="10789" width="5.33203125" style="426" customWidth="1"/>
    <col min="10790" max="10790" width="24.44140625" style="426" customWidth="1"/>
    <col min="10791" max="10791" width="9" style="426"/>
    <col min="10792" max="10792" width="16.33203125" style="426" customWidth="1"/>
    <col min="10793" max="11008" width="9" style="426"/>
    <col min="11009" max="11009" width="2.33203125" style="426" customWidth="1"/>
    <col min="11010" max="11010" width="4.33203125" style="426" customWidth="1"/>
    <col min="11011" max="11011" width="17.33203125" style="426" customWidth="1"/>
    <col min="11012" max="11012" width="12.88671875" style="426" customWidth="1"/>
    <col min="11013" max="11013" width="15.44140625" style="426" customWidth="1"/>
    <col min="11014" max="11014" width="4.21875" style="426" customWidth="1"/>
    <col min="11015" max="11027" width="4.6640625" style="426" customWidth="1"/>
    <col min="11028" max="11028" width="4.33203125" style="426" customWidth="1"/>
    <col min="11029" max="11029" width="5.44140625" style="426" customWidth="1"/>
    <col min="11030" max="11030" width="5.21875" style="426" customWidth="1"/>
    <col min="11031" max="11031" width="6.21875" style="426" customWidth="1"/>
    <col min="11032" max="11041" width="4.6640625" style="426" customWidth="1"/>
    <col min="11042" max="11042" width="4.44140625" style="426" customWidth="1"/>
    <col min="11043" max="11043" width="6.33203125" style="426" customWidth="1"/>
    <col min="11044" max="11044" width="6.109375" style="426" customWidth="1"/>
    <col min="11045" max="11045" width="5.33203125" style="426" customWidth="1"/>
    <col min="11046" max="11046" width="24.44140625" style="426" customWidth="1"/>
    <col min="11047" max="11047" width="9" style="426"/>
    <col min="11048" max="11048" width="16.33203125" style="426" customWidth="1"/>
    <col min="11049" max="11264" width="9" style="426"/>
    <col min="11265" max="11265" width="2.33203125" style="426" customWidth="1"/>
    <col min="11266" max="11266" width="4.33203125" style="426" customWidth="1"/>
    <col min="11267" max="11267" width="17.33203125" style="426" customWidth="1"/>
    <col min="11268" max="11268" width="12.88671875" style="426" customWidth="1"/>
    <col min="11269" max="11269" width="15.44140625" style="426" customWidth="1"/>
    <col min="11270" max="11270" width="4.21875" style="426" customWidth="1"/>
    <col min="11271" max="11283" width="4.6640625" style="426" customWidth="1"/>
    <col min="11284" max="11284" width="4.33203125" style="426" customWidth="1"/>
    <col min="11285" max="11285" width="5.44140625" style="426" customWidth="1"/>
    <col min="11286" max="11286" width="5.21875" style="426" customWidth="1"/>
    <col min="11287" max="11287" width="6.21875" style="426" customWidth="1"/>
    <col min="11288" max="11297" width="4.6640625" style="426" customWidth="1"/>
    <col min="11298" max="11298" width="4.44140625" style="426" customWidth="1"/>
    <col min="11299" max="11299" width="6.33203125" style="426" customWidth="1"/>
    <col min="11300" max="11300" width="6.109375" style="426" customWidth="1"/>
    <col min="11301" max="11301" width="5.33203125" style="426" customWidth="1"/>
    <col min="11302" max="11302" width="24.44140625" style="426" customWidth="1"/>
    <col min="11303" max="11303" width="9" style="426"/>
    <col min="11304" max="11304" width="16.33203125" style="426" customWidth="1"/>
    <col min="11305" max="11520" width="9" style="426"/>
    <col min="11521" max="11521" width="2.33203125" style="426" customWidth="1"/>
    <col min="11522" max="11522" width="4.33203125" style="426" customWidth="1"/>
    <col min="11523" max="11523" width="17.33203125" style="426" customWidth="1"/>
    <col min="11524" max="11524" width="12.88671875" style="426" customWidth="1"/>
    <col min="11525" max="11525" width="15.44140625" style="426" customWidth="1"/>
    <col min="11526" max="11526" width="4.21875" style="426" customWidth="1"/>
    <col min="11527" max="11539" width="4.6640625" style="426" customWidth="1"/>
    <col min="11540" max="11540" width="4.33203125" style="426" customWidth="1"/>
    <col min="11541" max="11541" width="5.44140625" style="426" customWidth="1"/>
    <col min="11542" max="11542" width="5.21875" style="426" customWidth="1"/>
    <col min="11543" max="11543" width="6.21875" style="426" customWidth="1"/>
    <col min="11544" max="11553" width="4.6640625" style="426" customWidth="1"/>
    <col min="11554" max="11554" width="4.44140625" style="426" customWidth="1"/>
    <col min="11555" max="11555" width="6.33203125" style="426" customWidth="1"/>
    <col min="11556" max="11556" width="6.109375" style="426" customWidth="1"/>
    <col min="11557" max="11557" width="5.33203125" style="426" customWidth="1"/>
    <col min="11558" max="11558" width="24.44140625" style="426" customWidth="1"/>
    <col min="11559" max="11559" width="9" style="426"/>
    <col min="11560" max="11560" width="16.33203125" style="426" customWidth="1"/>
    <col min="11561" max="11776" width="9" style="426"/>
    <col min="11777" max="11777" width="2.33203125" style="426" customWidth="1"/>
    <col min="11778" max="11778" width="4.33203125" style="426" customWidth="1"/>
    <col min="11779" max="11779" width="17.33203125" style="426" customWidth="1"/>
    <col min="11780" max="11780" width="12.88671875" style="426" customWidth="1"/>
    <col min="11781" max="11781" width="15.44140625" style="426" customWidth="1"/>
    <col min="11782" max="11782" width="4.21875" style="426" customWidth="1"/>
    <col min="11783" max="11795" width="4.6640625" style="426" customWidth="1"/>
    <col min="11796" max="11796" width="4.33203125" style="426" customWidth="1"/>
    <col min="11797" max="11797" width="5.44140625" style="426" customWidth="1"/>
    <col min="11798" max="11798" width="5.21875" style="426" customWidth="1"/>
    <col min="11799" max="11799" width="6.21875" style="426" customWidth="1"/>
    <col min="11800" max="11809" width="4.6640625" style="426" customWidth="1"/>
    <col min="11810" max="11810" width="4.44140625" style="426" customWidth="1"/>
    <col min="11811" max="11811" width="6.33203125" style="426" customWidth="1"/>
    <col min="11812" max="11812" width="6.109375" style="426" customWidth="1"/>
    <col min="11813" max="11813" width="5.33203125" style="426" customWidth="1"/>
    <col min="11814" max="11814" width="24.44140625" style="426" customWidth="1"/>
    <col min="11815" max="11815" width="9" style="426"/>
    <col min="11816" max="11816" width="16.33203125" style="426" customWidth="1"/>
    <col min="11817" max="12032" width="9" style="426"/>
    <col min="12033" max="12033" width="2.33203125" style="426" customWidth="1"/>
    <col min="12034" max="12034" width="4.33203125" style="426" customWidth="1"/>
    <col min="12035" max="12035" width="17.33203125" style="426" customWidth="1"/>
    <col min="12036" max="12036" width="12.88671875" style="426" customWidth="1"/>
    <col min="12037" max="12037" width="15.44140625" style="426" customWidth="1"/>
    <col min="12038" max="12038" width="4.21875" style="426" customWidth="1"/>
    <col min="12039" max="12051" width="4.6640625" style="426" customWidth="1"/>
    <col min="12052" max="12052" width="4.33203125" style="426" customWidth="1"/>
    <col min="12053" max="12053" width="5.44140625" style="426" customWidth="1"/>
    <col min="12054" max="12054" width="5.21875" style="426" customWidth="1"/>
    <col min="12055" max="12055" width="6.21875" style="426" customWidth="1"/>
    <col min="12056" max="12065" width="4.6640625" style="426" customWidth="1"/>
    <col min="12066" max="12066" width="4.44140625" style="426" customWidth="1"/>
    <col min="12067" max="12067" width="6.33203125" style="426" customWidth="1"/>
    <col min="12068" max="12068" width="6.109375" style="426" customWidth="1"/>
    <col min="12069" max="12069" width="5.33203125" style="426" customWidth="1"/>
    <col min="12070" max="12070" width="24.44140625" style="426" customWidth="1"/>
    <col min="12071" max="12071" width="9" style="426"/>
    <col min="12072" max="12072" width="16.33203125" style="426" customWidth="1"/>
    <col min="12073" max="12288" width="9" style="426"/>
    <col min="12289" max="12289" width="2.33203125" style="426" customWidth="1"/>
    <col min="12290" max="12290" width="4.33203125" style="426" customWidth="1"/>
    <col min="12291" max="12291" width="17.33203125" style="426" customWidth="1"/>
    <col min="12292" max="12292" width="12.88671875" style="426" customWidth="1"/>
    <col min="12293" max="12293" width="15.44140625" style="426" customWidth="1"/>
    <col min="12294" max="12294" width="4.21875" style="426" customWidth="1"/>
    <col min="12295" max="12307" width="4.6640625" style="426" customWidth="1"/>
    <col min="12308" max="12308" width="4.33203125" style="426" customWidth="1"/>
    <col min="12309" max="12309" width="5.44140625" style="426" customWidth="1"/>
    <col min="12310" max="12310" width="5.21875" style="426" customWidth="1"/>
    <col min="12311" max="12311" width="6.21875" style="426" customWidth="1"/>
    <col min="12312" max="12321" width="4.6640625" style="426" customWidth="1"/>
    <col min="12322" max="12322" width="4.44140625" style="426" customWidth="1"/>
    <col min="12323" max="12323" width="6.33203125" style="426" customWidth="1"/>
    <col min="12324" max="12324" width="6.109375" style="426" customWidth="1"/>
    <col min="12325" max="12325" width="5.33203125" style="426" customWidth="1"/>
    <col min="12326" max="12326" width="24.44140625" style="426" customWidth="1"/>
    <col min="12327" max="12327" width="9" style="426"/>
    <col min="12328" max="12328" width="16.33203125" style="426" customWidth="1"/>
    <col min="12329" max="12544" width="9" style="426"/>
    <col min="12545" max="12545" width="2.33203125" style="426" customWidth="1"/>
    <col min="12546" max="12546" width="4.33203125" style="426" customWidth="1"/>
    <col min="12547" max="12547" width="17.33203125" style="426" customWidth="1"/>
    <col min="12548" max="12548" width="12.88671875" style="426" customWidth="1"/>
    <col min="12549" max="12549" width="15.44140625" style="426" customWidth="1"/>
    <col min="12550" max="12550" width="4.21875" style="426" customWidth="1"/>
    <col min="12551" max="12563" width="4.6640625" style="426" customWidth="1"/>
    <col min="12564" max="12564" width="4.33203125" style="426" customWidth="1"/>
    <col min="12565" max="12565" width="5.44140625" style="426" customWidth="1"/>
    <col min="12566" max="12566" width="5.21875" style="426" customWidth="1"/>
    <col min="12567" max="12567" width="6.21875" style="426" customWidth="1"/>
    <col min="12568" max="12577" width="4.6640625" style="426" customWidth="1"/>
    <col min="12578" max="12578" width="4.44140625" style="426" customWidth="1"/>
    <col min="12579" max="12579" width="6.33203125" style="426" customWidth="1"/>
    <col min="12580" max="12580" width="6.109375" style="426" customWidth="1"/>
    <col min="12581" max="12581" width="5.33203125" style="426" customWidth="1"/>
    <col min="12582" max="12582" width="24.44140625" style="426" customWidth="1"/>
    <col min="12583" max="12583" width="9" style="426"/>
    <col min="12584" max="12584" width="16.33203125" style="426" customWidth="1"/>
    <col min="12585" max="12800" width="9" style="426"/>
    <col min="12801" max="12801" width="2.33203125" style="426" customWidth="1"/>
    <col min="12802" max="12802" width="4.33203125" style="426" customWidth="1"/>
    <col min="12803" max="12803" width="17.33203125" style="426" customWidth="1"/>
    <col min="12804" max="12804" width="12.88671875" style="426" customWidth="1"/>
    <col min="12805" max="12805" width="15.44140625" style="426" customWidth="1"/>
    <col min="12806" max="12806" width="4.21875" style="426" customWidth="1"/>
    <col min="12807" max="12819" width="4.6640625" style="426" customWidth="1"/>
    <col min="12820" max="12820" width="4.33203125" style="426" customWidth="1"/>
    <col min="12821" max="12821" width="5.44140625" style="426" customWidth="1"/>
    <col min="12822" max="12822" width="5.21875" style="426" customWidth="1"/>
    <col min="12823" max="12823" width="6.21875" style="426" customWidth="1"/>
    <col min="12824" max="12833" width="4.6640625" style="426" customWidth="1"/>
    <col min="12834" max="12834" width="4.44140625" style="426" customWidth="1"/>
    <col min="12835" max="12835" width="6.33203125" style="426" customWidth="1"/>
    <col min="12836" max="12836" width="6.109375" style="426" customWidth="1"/>
    <col min="12837" max="12837" width="5.33203125" style="426" customWidth="1"/>
    <col min="12838" max="12838" width="24.44140625" style="426" customWidth="1"/>
    <col min="12839" max="12839" width="9" style="426"/>
    <col min="12840" max="12840" width="16.33203125" style="426" customWidth="1"/>
    <col min="12841" max="13056" width="9" style="426"/>
    <col min="13057" max="13057" width="2.33203125" style="426" customWidth="1"/>
    <col min="13058" max="13058" width="4.33203125" style="426" customWidth="1"/>
    <col min="13059" max="13059" width="17.33203125" style="426" customWidth="1"/>
    <col min="13060" max="13060" width="12.88671875" style="426" customWidth="1"/>
    <col min="13061" max="13061" width="15.44140625" style="426" customWidth="1"/>
    <col min="13062" max="13062" width="4.21875" style="426" customWidth="1"/>
    <col min="13063" max="13075" width="4.6640625" style="426" customWidth="1"/>
    <col min="13076" max="13076" width="4.33203125" style="426" customWidth="1"/>
    <col min="13077" max="13077" width="5.44140625" style="426" customWidth="1"/>
    <col min="13078" max="13078" width="5.21875" style="426" customWidth="1"/>
    <col min="13079" max="13079" width="6.21875" style="426" customWidth="1"/>
    <col min="13080" max="13089" width="4.6640625" style="426" customWidth="1"/>
    <col min="13090" max="13090" width="4.44140625" style="426" customWidth="1"/>
    <col min="13091" max="13091" width="6.33203125" style="426" customWidth="1"/>
    <col min="13092" max="13092" width="6.109375" style="426" customWidth="1"/>
    <col min="13093" max="13093" width="5.33203125" style="426" customWidth="1"/>
    <col min="13094" max="13094" width="24.44140625" style="426" customWidth="1"/>
    <col min="13095" max="13095" width="9" style="426"/>
    <col min="13096" max="13096" width="16.33203125" style="426" customWidth="1"/>
    <col min="13097" max="13312" width="9" style="426"/>
    <col min="13313" max="13313" width="2.33203125" style="426" customWidth="1"/>
    <col min="13314" max="13314" width="4.33203125" style="426" customWidth="1"/>
    <col min="13315" max="13315" width="17.33203125" style="426" customWidth="1"/>
    <col min="13316" max="13316" width="12.88671875" style="426" customWidth="1"/>
    <col min="13317" max="13317" width="15.44140625" style="426" customWidth="1"/>
    <col min="13318" max="13318" width="4.21875" style="426" customWidth="1"/>
    <col min="13319" max="13331" width="4.6640625" style="426" customWidth="1"/>
    <col min="13332" max="13332" width="4.33203125" style="426" customWidth="1"/>
    <col min="13333" max="13333" width="5.44140625" style="426" customWidth="1"/>
    <col min="13334" max="13334" width="5.21875" style="426" customWidth="1"/>
    <col min="13335" max="13335" width="6.21875" style="426" customWidth="1"/>
    <col min="13336" max="13345" width="4.6640625" style="426" customWidth="1"/>
    <col min="13346" max="13346" width="4.44140625" style="426" customWidth="1"/>
    <col min="13347" max="13347" width="6.33203125" style="426" customWidth="1"/>
    <col min="13348" max="13348" width="6.109375" style="426" customWidth="1"/>
    <col min="13349" max="13349" width="5.33203125" style="426" customWidth="1"/>
    <col min="13350" max="13350" width="24.44140625" style="426" customWidth="1"/>
    <col min="13351" max="13351" width="9" style="426"/>
    <col min="13352" max="13352" width="16.33203125" style="426" customWidth="1"/>
    <col min="13353" max="13568" width="9" style="426"/>
    <col min="13569" max="13569" width="2.33203125" style="426" customWidth="1"/>
    <col min="13570" max="13570" width="4.33203125" style="426" customWidth="1"/>
    <col min="13571" max="13571" width="17.33203125" style="426" customWidth="1"/>
    <col min="13572" max="13572" width="12.88671875" style="426" customWidth="1"/>
    <col min="13573" max="13573" width="15.44140625" style="426" customWidth="1"/>
    <col min="13574" max="13574" width="4.21875" style="426" customWidth="1"/>
    <col min="13575" max="13587" width="4.6640625" style="426" customWidth="1"/>
    <col min="13588" max="13588" width="4.33203125" style="426" customWidth="1"/>
    <col min="13589" max="13589" width="5.44140625" style="426" customWidth="1"/>
    <col min="13590" max="13590" width="5.21875" style="426" customWidth="1"/>
    <col min="13591" max="13591" width="6.21875" style="426" customWidth="1"/>
    <col min="13592" max="13601" width="4.6640625" style="426" customWidth="1"/>
    <col min="13602" max="13602" width="4.44140625" style="426" customWidth="1"/>
    <col min="13603" max="13603" width="6.33203125" style="426" customWidth="1"/>
    <col min="13604" max="13604" width="6.109375" style="426" customWidth="1"/>
    <col min="13605" max="13605" width="5.33203125" style="426" customWidth="1"/>
    <col min="13606" max="13606" width="24.44140625" style="426" customWidth="1"/>
    <col min="13607" max="13607" width="9" style="426"/>
    <col min="13608" max="13608" width="16.33203125" style="426" customWidth="1"/>
    <col min="13609" max="13824" width="9" style="426"/>
    <col min="13825" max="13825" width="2.33203125" style="426" customWidth="1"/>
    <col min="13826" max="13826" width="4.33203125" style="426" customWidth="1"/>
    <col min="13827" max="13827" width="17.33203125" style="426" customWidth="1"/>
    <col min="13828" max="13828" width="12.88671875" style="426" customWidth="1"/>
    <col min="13829" max="13829" width="15.44140625" style="426" customWidth="1"/>
    <col min="13830" max="13830" width="4.21875" style="426" customWidth="1"/>
    <col min="13831" max="13843" width="4.6640625" style="426" customWidth="1"/>
    <col min="13844" max="13844" width="4.33203125" style="426" customWidth="1"/>
    <col min="13845" max="13845" width="5.44140625" style="426" customWidth="1"/>
    <col min="13846" max="13846" width="5.21875" style="426" customWidth="1"/>
    <col min="13847" max="13847" width="6.21875" style="426" customWidth="1"/>
    <col min="13848" max="13857" width="4.6640625" style="426" customWidth="1"/>
    <col min="13858" max="13858" width="4.44140625" style="426" customWidth="1"/>
    <col min="13859" max="13859" width="6.33203125" style="426" customWidth="1"/>
    <col min="13860" max="13860" width="6.109375" style="426" customWidth="1"/>
    <col min="13861" max="13861" width="5.33203125" style="426" customWidth="1"/>
    <col min="13862" max="13862" width="24.44140625" style="426" customWidth="1"/>
    <col min="13863" max="13863" width="9" style="426"/>
    <col min="13864" max="13864" width="16.33203125" style="426" customWidth="1"/>
    <col min="13865" max="14080" width="9" style="426"/>
    <col min="14081" max="14081" width="2.33203125" style="426" customWidth="1"/>
    <col min="14082" max="14082" width="4.33203125" style="426" customWidth="1"/>
    <col min="14083" max="14083" width="17.33203125" style="426" customWidth="1"/>
    <col min="14084" max="14084" width="12.88671875" style="426" customWidth="1"/>
    <col min="14085" max="14085" width="15.44140625" style="426" customWidth="1"/>
    <col min="14086" max="14086" width="4.21875" style="426" customWidth="1"/>
    <col min="14087" max="14099" width="4.6640625" style="426" customWidth="1"/>
    <col min="14100" max="14100" width="4.33203125" style="426" customWidth="1"/>
    <col min="14101" max="14101" width="5.44140625" style="426" customWidth="1"/>
    <col min="14102" max="14102" width="5.21875" style="426" customWidth="1"/>
    <col min="14103" max="14103" width="6.21875" style="426" customWidth="1"/>
    <col min="14104" max="14113" width="4.6640625" style="426" customWidth="1"/>
    <col min="14114" max="14114" width="4.44140625" style="426" customWidth="1"/>
    <col min="14115" max="14115" width="6.33203125" style="426" customWidth="1"/>
    <col min="14116" max="14116" width="6.109375" style="426" customWidth="1"/>
    <col min="14117" max="14117" width="5.33203125" style="426" customWidth="1"/>
    <col min="14118" max="14118" width="24.44140625" style="426" customWidth="1"/>
    <col min="14119" max="14119" width="9" style="426"/>
    <col min="14120" max="14120" width="16.33203125" style="426" customWidth="1"/>
    <col min="14121" max="14336" width="9" style="426"/>
    <col min="14337" max="14337" width="2.33203125" style="426" customWidth="1"/>
    <col min="14338" max="14338" width="4.33203125" style="426" customWidth="1"/>
    <col min="14339" max="14339" width="17.33203125" style="426" customWidth="1"/>
    <col min="14340" max="14340" width="12.88671875" style="426" customWidth="1"/>
    <col min="14341" max="14341" width="15.44140625" style="426" customWidth="1"/>
    <col min="14342" max="14342" width="4.21875" style="426" customWidth="1"/>
    <col min="14343" max="14355" width="4.6640625" style="426" customWidth="1"/>
    <col min="14356" max="14356" width="4.33203125" style="426" customWidth="1"/>
    <col min="14357" max="14357" width="5.44140625" style="426" customWidth="1"/>
    <col min="14358" max="14358" width="5.21875" style="426" customWidth="1"/>
    <col min="14359" max="14359" width="6.21875" style="426" customWidth="1"/>
    <col min="14360" max="14369" width="4.6640625" style="426" customWidth="1"/>
    <col min="14370" max="14370" width="4.44140625" style="426" customWidth="1"/>
    <col min="14371" max="14371" width="6.33203125" style="426" customWidth="1"/>
    <col min="14372" max="14372" width="6.109375" style="426" customWidth="1"/>
    <col min="14373" max="14373" width="5.33203125" style="426" customWidth="1"/>
    <col min="14374" max="14374" width="24.44140625" style="426" customWidth="1"/>
    <col min="14375" max="14375" width="9" style="426"/>
    <col min="14376" max="14376" width="16.33203125" style="426" customWidth="1"/>
    <col min="14377" max="14592" width="9" style="426"/>
    <col min="14593" max="14593" width="2.33203125" style="426" customWidth="1"/>
    <col min="14594" max="14594" width="4.33203125" style="426" customWidth="1"/>
    <col min="14595" max="14595" width="17.33203125" style="426" customWidth="1"/>
    <col min="14596" max="14596" width="12.88671875" style="426" customWidth="1"/>
    <col min="14597" max="14597" width="15.44140625" style="426" customWidth="1"/>
    <col min="14598" max="14598" width="4.21875" style="426" customWidth="1"/>
    <col min="14599" max="14611" width="4.6640625" style="426" customWidth="1"/>
    <col min="14612" max="14612" width="4.33203125" style="426" customWidth="1"/>
    <col min="14613" max="14613" width="5.44140625" style="426" customWidth="1"/>
    <col min="14614" max="14614" width="5.21875" style="426" customWidth="1"/>
    <col min="14615" max="14615" width="6.21875" style="426" customWidth="1"/>
    <col min="14616" max="14625" width="4.6640625" style="426" customWidth="1"/>
    <col min="14626" max="14626" width="4.44140625" style="426" customWidth="1"/>
    <col min="14627" max="14627" width="6.33203125" style="426" customWidth="1"/>
    <col min="14628" max="14628" width="6.109375" style="426" customWidth="1"/>
    <col min="14629" max="14629" width="5.33203125" style="426" customWidth="1"/>
    <col min="14630" max="14630" width="24.44140625" style="426" customWidth="1"/>
    <col min="14631" max="14631" width="9" style="426"/>
    <col min="14632" max="14632" width="16.33203125" style="426" customWidth="1"/>
    <col min="14633" max="14848" width="9" style="426"/>
    <col min="14849" max="14849" width="2.33203125" style="426" customWidth="1"/>
    <col min="14850" max="14850" width="4.33203125" style="426" customWidth="1"/>
    <col min="14851" max="14851" width="17.33203125" style="426" customWidth="1"/>
    <col min="14852" max="14852" width="12.88671875" style="426" customWidth="1"/>
    <col min="14853" max="14853" width="15.44140625" style="426" customWidth="1"/>
    <col min="14854" max="14854" width="4.21875" style="426" customWidth="1"/>
    <col min="14855" max="14867" width="4.6640625" style="426" customWidth="1"/>
    <col min="14868" max="14868" width="4.33203125" style="426" customWidth="1"/>
    <col min="14869" max="14869" width="5.44140625" style="426" customWidth="1"/>
    <col min="14870" max="14870" width="5.21875" style="426" customWidth="1"/>
    <col min="14871" max="14871" width="6.21875" style="426" customWidth="1"/>
    <col min="14872" max="14881" width="4.6640625" style="426" customWidth="1"/>
    <col min="14882" max="14882" width="4.44140625" style="426" customWidth="1"/>
    <col min="14883" max="14883" width="6.33203125" style="426" customWidth="1"/>
    <col min="14884" max="14884" width="6.109375" style="426" customWidth="1"/>
    <col min="14885" max="14885" width="5.33203125" style="426" customWidth="1"/>
    <col min="14886" max="14886" width="24.44140625" style="426" customWidth="1"/>
    <col min="14887" max="14887" width="9" style="426"/>
    <col min="14888" max="14888" width="16.33203125" style="426" customWidth="1"/>
    <col min="14889" max="15104" width="9" style="426"/>
    <col min="15105" max="15105" width="2.33203125" style="426" customWidth="1"/>
    <col min="15106" max="15106" width="4.33203125" style="426" customWidth="1"/>
    <col min="15107" max="15107" width="17.33203125" style="426" customWidth="1"/>
    <col min="15108" max="15108" width="12.88671875" style="426" customWidth="1"/>
    <col min="15109" max="15109" width="15.44140625" style="426" customWidth="1"/>
    <col min="15110" max="15110" width="4.21875" style="426" customWidth="1"/>
    <col min="15111" max="15123" width="4.6640625" style="426" customWidth="1"/>
    <col min="15124" max="15124" width="4.33203125" style="426" customWidth="1"/>
    <col min="15125" max="15125" width="5.44140625" style="426" customWidth="1"/>
    <col min="15126" max="15126" width="5.21875" style="426" customWidth="1"/>
    <col min="15127" max="15127" width="6.21875" style="426" customWidth="1"/>
    <col min="15128" max="15137" width="4.6640625" style="426" customWidth="1"/>
    <col min="15138" max="15138" width="4.44140625" style="426" customWidth="1"/>
    <col min="15139" max="15139" width="6.33203125" style="426" customWidth="1"/>
    <col min="15140" max="15140" width="6.109375" style="426" customWidth="1"/>
    <col min="15141" max="15141" width="5.33203125" style="426" customWidth="1"/>
    <col min="15142" max="15142" width="24.44140625" style="426" customWidth="1"/>
    <col min="15143" max="15143" width="9" style="426"/>
    <col min="15144" max="15144" width="16.33203125" style="426" customWidth="1"/>
    <col min="15145" max="15360" width="9" style="426"/>
    <col min="15361" max="15361" width="2.33203125" style="426" customWidth="1"/>
    <col min="15362" max="15362" width="4.33203125" style="426" customWidth="1"/>
    <col min="15363" max="15363" width="17.33203125" style="426" customWidth="1"/>
    <col min="15364" max="15364" width="12.88671875" style="426" customWidth="1"/>
    <col min="15365" max="15365" width="15.44140625" style="426" customWidth="1"/>
    <col min="15366" max="15366" width="4.21875" style="426" customWidth="1"/>
    <col min="15367" max="15379" width="4.6640625" style="426" customWidth="1"/>
    <col min="15380" max="15380" width="4.33203125" style="426" customWidth="1"/>
    <col min="15381" max="15381" width="5.44140625" style="426" customWidth="1"/>
    <col min="15382" max="15382" width="5.21875" style="426" customWidth="1"/>
    <col min="15383" max="15383" width="6.21875" style="426" customWidth="1"/>
    <col min="15384" max="15393" width="4.6640625" style="426" customWidth="1"/>
    <col min="15394" max="15394" width="4.44140625" style="426" customWidth="1"/>
    <col min="15395" max="15395" width="6.33203125" style="426" customWidth="1"/>
    <col min="15396" max="15396" width="6.109375" style="426" customWidth="1"/>
    <col min="15397" max="15397" width="5.33203125" style="426" customWidth="1"/>
    <col min="15398" max="15398" width="24.44140625" style="426" customWidth="1"/>
    <col min="15399" max="15399" width="9" style="426"/>
    <col min="15400" max="15400" width="16.33203125" style="426" customWidth="1"/>
    <col min="15401" max="15616" width="9" style="426"/>
    <col min="15617" max="15617" width="2.33203125" style="426" customWidth="1"/>
    <col min="15618" max="15618" width="4.33203125" style="426" customWidth="1"/>
    <col min="15619" max="15619" width="17.33203125" style="426" customWidth="1"/>
    <col min="15620" max="15620" width="12.88671875" style="426" customWidth="1"/>
    <col min="15621" max="15621" width="15.44140625" style="426" customWidth="1"/>
    <col min="15622" max="15622" width="4.21875" style="426" customWidth="1"/>
    <col min="15623" max="15635" width="4.6640625" style="426" customWidth="1"/>
    <col min="15636" max="15636" width="4.33203125" style="426" customWidth="1"/>
    <col min="15637" max="15637" width="5.44140625" style="426" customWidth="1"/>
    <col min="15638" max="15638" width="5.21875" style="426" customWidth="1"/>
    <col min="15639" max="15639" width="6.21875" style="426" customWidth="1"/>
    <col min="15640" max="15649" width="4.6640625" style="426" customWidth="1"/>
    <col min="15650" max="15650" width="4.44140625" style="426" customWidth="1"/>
    <col min="15651" max="15651" width="6.33203125" style="426" customWidth="1"/>
    <col min="15652" max="15652" width="6.109375" style="426" customWidth="1"/>
    <col min="15653" max="15653" width="5.33203125" style="426" customWidth="1"/>
    <col min="15654" max="15654" width="24.44140625" style="426" customWidth="1"/>
    <col min="15655" max="15655" width="9" style="426"/>
    <col min="15656" max="15656" width="16.33203125" style="426" customWidth="1"/>
    <col min="15657" max="15872" width="9" style="426"/>
    <col min="15873" max="15873" width="2.33203125" style="426" customWidth="1"/>
    <col min="15874" max="15874" width="4.33203125" style="426" customWidth="1"/>
    <col min="15875" max="15875" width="17.33203125" style="426" customWidth="1"/>
    <col min="15876" max="15876" width="12.88671875" style="426" customWidth="1"/>
    <col min="15877" max="15877" width="15.44140625" style="426" customWidth="1"/>
    <col min="15878" max="15878" width="4.21875" style="426" customWidth="1"/>
    <col min="15879" max="15891" width="4.6640625" style="426" customWidth="1"/>
    <col min="15892" max="15892" width="4.33203125" style="426" customWidth="1"/>
    <col min="15893" max="15893" width="5.44140625" style="426" customWidth="1"/>
    <col min="15894" max="15894" width="5.21875" style="426" customWidth="1"/>
    <col min="15895" max="15895" width="6.21875" style="426" customWidth="1"/>
    <col min="15896" max="15905" width="4.6640625" style="426" customWidth="1"/>
    <col min="15906" max="15906" width="4.44140625" style="426" customWidth="1"/>
    <col min="15907" max="15907" width="6.33203125" style="426" customWidth="1"/>
    <col min="15908" max="15908" width="6.109375" style="426" customWidth="1"/>
    <col min="15909" max="15909" width="5.33203125" style="426" customWidth="1"/>
    <col min="15910" max="15910" width="24.44140625" style="426" customWidth="1"/>
    <col min="15911" max="15911" width="9" style="426"/>
    <col min="15912" max="15912" width="16.33203125" style="426" customWidth="1"/>
    <col min="15913" max="16128" width="9" style="426"/>
    <col min="16129" max="16129" width="2.33203125" style="426" customWidth="1"/>
    <col min="16130" max="16130" width="4.33203125" style="426" customWidth="1"/>
    <col min="16131" max="16131" width="17.33203125" style="426" customWidth="1"/>
    <col min="16132" max="16132" width="12.88671875" style="426" customWidth="1"/>
    <col min="16133" max="16133" width="15.44140625" style="426" customWidth="1"/>
    <col min="16134" max="16134" width="4.21875" style="426" customWidth="1"/>
    <col min="16135" max="16147" width="4.6640625" style="426" customWidth="1"/>
    <col min="16148" max="16148" width="4.33203125" style="426" customWidth="1"/>
    <col min="16149" max="16149" width="5.44140625" style="426" customWidth="1"/>
    <col min="16150" max="16150" width="5.21875" style="426" customWidth="1"/>
    <col min="16151" max="16151" width="6.21875" style="426" customWidth="1"/>
    <col min="16152" max="16161" width="4.6640625" style="426" customWidth="1"/>
    <col min="16162" max="16162" width="4.44140625" style="426" customWidth="1"/>
    <col min="16163" max="16163" width="6.33203125" style="426" customWidth="1"/>
    <col min="16164" max="16164" width="6.109375" style="426" customWidth="1"/>
    <col min="16165" max="16165" width="5.33203125" style="426" customWidth="1"/>
    <col min="16166" max="16166" width="24.44140625" style="426" customWidth="1"/>
    <col min="16167" max="16167" width="9" style="426"/>
    <col min="16168" max="16168" width="16.33203125" style="426" customWidth="1"/>
    <col min="16169" max="16384" width="9" style="426"/>
  </cols>
  <sheetData>
    <row r="1" spans="1:39" ht="13.8" thickBot="1">
      <c r="B1" s="424"/>
      <c r="C1" s="425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7"/>
      <c r="V1" s="427"/>
      <c r="W1" s="427"/>
      <c r="X1" s="428"/>
      <c r="Y1" s="426"/>
      <c r="Z1" s="426"/>
      <c r="AA1" s="426"/>
      <c r="AB1" s="426"/>
      <c r="AC1" s="426"/>
      <c r="AD1" s="426"/>
      <c r="AE1" s="426"/>
      <c r="AF1" s="424"/>
      <c r="AG1" s="429"/>
      <c r="AH1" s="430"/>
      <c r="AI1" s="431"/>
      <c r="AJ1" s="432"/>
      <c r="AK1" s="433"/>
      <c r="AL1" s="426"/>
    </row>
    <row r="2" spans="1:39" ht="15" customHeight="1" thickBot="1">
      <c r="B2" s="889" t="s">
        <v>708</v>
      </c>
      <c r="C2" s="871" t="s">
        <v>709</v>
      </c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  <c r="S2" s="872"/>
      <c r="T2" s="872"/>
      <c r="U2" s="892" t="s">
        <v>710</v>
      </c>
      <c r="V2" s="892" t="s">
        <v>711</v>
      </c>
      <c r="W2" s="893" t="s">
        <v>712</v>
      </c>
      <c r="X2" s="872" t="s">
        <v>713</v>
      </c>
      <c r="Y2" s="872"/>
      <c r="Z2" s="872"/>
      <c r="AA2" s="872"/>
      <c r="AB2" s="872"/>
      <c r="AC2" s="872"/>
      <c r="AD2" s="872"/>
      <c r="AE2" s="872"/>
      <c r="AF2" s="872"/>
      <c r="AG2" s="864" t="s">
        <v>714</v>
      </c>
      <c r="AH2" s="434"/>
      <c r="AI2" s="864" t="s">
        <v>715</v>
      </c>
      <c r="AJ2" s="865" t="s">
        <v>716</v>
      </c>
      <c r="AK2" s="435"/>
      <c r="AL2" s="436"/>
    </row>
    <row r="3" spans="1:39" ht="15.75" customHeight="1" thickBot="1">
      <c r="B3" s="890"/>
      <c r="C3" s="874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92"/>
      <c r="V3" s="892"/>
      <c r="W3" s="894"/>
      <c r="X3" s="875"/>
      <c r="Y3" s="875"/>
      <c r="Z3" s="875"/>
      <c r="AA3" s="875"/>
      <c r="AB3" s="875"/>
      <c r="AC3" s="875"/>
      <c r="AD3" s="875"/>
      <c r="AE3" s="875"/>
      <c r="AF3" s="875"/>
      <c r="AG3" s="864"/>
      <c r="AH3" s="437"/>
      <c r="AI3" s="864"/>
      <c r="AJ3" s="866"/>
      <c r="AK3" s="438"/>
      <c r="AL3" s="439"/>
    </row>
    <row r="4" spans="1:39" ht="11.25" customHeight="1" thickBot="1">
      <c r="B4" s="890"/>
      <c r="C4" s="877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92"/>
      <c r="V4" s="892"/>
      <c r="W4" s="895"/>
      <c r="X4" s="878"/>
      <c r="Y4" s="878"/>
      <c r="Z4" s="878"/>
      <c r="AA4" s="878"/>
      <c r="AB4" s="878"/>
      <c r="AC4" s="878"/>
      <c r="AD4" s="878"/>
      <c r="AE4" s="878"/>
      <c r="AF4" s="878"/>
      <c r="AG4" s="864"/>
      <c r="AH4" s="440"/>
      <c r="AI4" s="864"/>
      <c r="AJ4" s="866"/>
      <c r="AK4" s="441"/>
      <c r="AL4" s="442"/>
      <c r="AM4" s="443"/>
    </row>
    <row r="5" spans="1:39" ht="161.25" customHeight="1" thickBot="1">
      <c r="B5" s="891"/>
      <c r="C5" s="444" t="s">
        <v>717</v>
      </c>
      <c r="D5" s="445" t="s">
        <v>718</v>
      </c>
      <c r="E5" s="445" t="s">
        <v>719</v>
      </c>
      <c r="F5" s="446" t="s">
        <v>720</v>
      </c>
      <c r="G5" s="446" t="s">
        <v>721</v>
      </c>
      <c r="H5" s="446" t="s">
        <v>722</v>
      </c>
      <c r="I5" s="446" t="s">
        <v>723</v>
      </c>
      <c r="J5" s="446" t="s">
        <v>724</v>
      </c>
      <c r="K5" s="446" t="s">
        <v>725</v>
      </c>
      <c r="L5" s="446" t="s">
        <v>726</v>
      </c>
      <c r="M5" s="446" t="s">
        <v>727</v>
      </c>
      <c r="N5" s="446" t="s">
        <v>728</v>
      </c>
      <c r="O5" s="446" t="s">
        <v>729</v>
      </c>
      <c r="P5" s="446" t="s">
        <v>730</v>
      </c>
      <c r="Q5" s="446" t="s">
        <v>731</v>
      </c>
      <c r="R5" s="446" t="s">
        <v>732</v>
      </c>
      <c r="S5" s="447" t="s">
        <v>733</v>
      </c>
      <c r="T5" s="448" t="s">
        <v>734</v>
      </c>
      <c r="U5" s="449" t="s">
        <v>735</v>
      </c>
      <c r="V5" s="450" t="s">
        <v>736</v>
      </c>
      <c r="W5" s="450" t="s">
        <v>737</v>
      </c>
      <c r="X5" s="451" t="s">
        <v>738</v>
      </c>
      <c r="Y5" s="446" t="s">
        <v>739</v>
      </c>
      <c r="Z5" s="446" t="s">
        <v>740</v>
      </c>
      <c r="AA5" s="446" t="s">
        <v>741</v>
      </c>
      <c r="AB5" s="446" t="s">
        <v>742</v>
      </c>
      <c r="AC5" s="446" t="s">
        <v>743</v>
      </c>
      <c r="AD5" s="446" t="s">
        <v>744</v>
      </c>
      <c r="AE5" s="446" t="s">
        <v>745</v>
      </c>
      <c r="AF5" s="447" t="s">
        <v>746</v>
      </c>
      <c r="AG5" s="452" t="s">
        <v>737</v>
      </c>
      <c r="AH5" s="453" t="s">
        <v>747</v>
      </c>
      <c r="AI5" s="454" t="s">
        <v>748</v>
      </c>
      <c r="AJ5" s="867"/>
      <c r="AK5" s="455" t="s">
        <v>259</v>
      </c>
      <c r="AL5" s="456" t="s">
        <v>749</v>
      </c>
    </row>
    <row r="6" spans="1:39" ht="25.5" customHeight="1">
      <c r="A6" s="457"/>
      <c r="B6" s="458">
        <v>1</v>
      </c>
      <c r="C6" s="459" t="s">
        <v>750</v>
      </c>
      <c r="D6" s="459" t="s">
        <v>751</v>
      </c>
      <c r="E6" s="460" t="s">
        <v>752</v>
      </c>
      <c r="F6" s="461">
        <v>17</v>
      </c>
      <c r="G6" s="461"/>
      <c r="H6" s="461"/>
      <c r="I6" s="461">
        <v>1</v>
      </c>
      <c r="J6" s="461">
        <v>1</v>
      </c>
      <c r="K6" s="461"/>
      <c r="L6" s="461"/>
      <c r="M6" s="461">
        <v>1</v>
      </c>
      <c r="N6" s="461"/>
      <c r="O6" s="461">
        <v>1</v>
      </c>
      <c r="P6" s="461">
        <v>1</v>
      </c>
      <c r="Q6" s="461"/>
      <c r="R6" s="461">
        <v>1</v>
      </c>
      <c r="S6" s="461"/>
      <c r="T6" s="462">
        <v>1</v>
      </c>
      <c r="U6" s="463">
        <f t="shared" ref="U6:U31" si="0">SUM(F6:T6)</f>
        <v>24</v>
      </c>
      <c r="V6" s="464">
        <v>10</v>
      </c>
      <c r="W6" s="463">
        <f t="shared" ref="W6:W17" si="1">SUM(U6:V6)</f>
        <v>34</v>
      </c>
      <c r="X6" s="465">
        <v>1</v>
      </c>
      <c r="Y6" s="461">
        <v>1</v>
      </c>
      <c r="Z6" s="461"/>
      <c r="AA6" s="461">
        <v>1</v>
      </c>
      <c r="AB6" s="461">
        <v>1</v>
      </c>
      <c r="AC6" s="461">
        <v>1</v>
      </c>
      <c r="AD6" s="461"/>
      <c r="AE6" s="461">
        <v>1</v>
      </c>
      <c r="AF6" s="462"/>
      <c r="AG6" s="463">
        <f t="shared" ref="AG6:AG31" si="2">SUM(X6:AF6)</f>
        <v>6</v>
      </c>
      <c r="AH6" s="466">
        <f t="shared" ref="AH6:AH31" si="3">SUM(W6+AG6)</f>
        <v>40</v>
      </c>
      <c r="AI6" s="467">
        <f t="shared" ref="AI6:AI28" si="4">(17.6*AK6-36*AH6)</f>
        <v>320.00000000000023</v>
      </c>
      <c r="AJ6" s="468">
        <f t="shared" ref="AJ6:AJ17" si="5">(AH6*36)+(AH6*8)</f>
        <v>1760</v>
      </c>
      <c r="AK6" s="469">
        <v>100</v>
      </c>
      <c r="AL6" s="470" t="s">
        <v>753</v>
      </c>
      <c r="AM6" s="426" t="s">
        <v>162</v>
      </c>
    </row>
    <row r="7" spans="1:39" ht="25.5" customHeight="1">
      <c r="A7" s="457"/>
      <c r="B7" s="471">
        <v>2</v>
      </c>
      <c r="C7" s="459" t="s">
        <v>754</v>
      </c>
      <c r="D7" s="459" t="s">
        <v>751</v>
      </c>
      <c r="E7" s="460" t="s">
        <v>755</v>
      </c>
      <c r="F7" s="472">
        <v>17</v>
      </c>
      <c r="G7" s="472"/>
      <c r="H7" s="472"/>
      <c r="I7" s="472">
        <v>1</v>
      </c>
      <c r="J7" s="472">
        <v>1</v>
      </c>
      <c r="K7" s="472"/>
      <c r="L7" s="472"/>
      <c r="M7" s="472">
        <v>1</v>
      </c>
      <c r="N7" s="472"/>
      <c r="O7" s="472">
        <v>1</v>
      </c>
      <c r="P7" s="472">
        <v>1</v>
      </c>
      <c r="Q7" s="472"/>
      <c r="R7" s="472">
        <v>1</v>
      </c>
      <c r="S7" s="472"/>
      <c r="T7" s="473">
        <v>1</v>
      </c>
      <c r="U7" s="463">
        <f t="shared" si="0"/>
        <v>24</v>
      </c>
      <c r="V7" s="464">
        <v>10</v>
      </c>
      <c r="W7" s="463">
        <f t="shared" si="1"/>
        <v>34</v>
      </c>
      <c r="X7" s="474">
        <v>1</v>
      </c>
      <c r="Y7" s="472">
        <v>1</v>
      </c>
      <c r="Z7" s="472"/>
      <c r="AA7" s="472">
        <v>1</v>
      </c>
      <c r="AB7" s="472">
        <v>1</v>
      </c>
      <c r="AC7" s="472">
        <v>1</v>
      </c>
      <c r="AD7" s="472"/>
      <c r="AE7" s="472">
        <v>1</v>
      </c>
      <c r="AF7" s="475"/>
      <c r="AG7" s="463">
        <f t="shared" si="2"/>
        <v>6</v>
      </c>
      <c r="AH7" s="466">
        <f t="shared" si="3"/>
        <v>40</v>
      </c>
      <c r="AI7" s="467">
        <f t="shared" si="4"/>
        <v>320.00000000000023</v>
      </c>
      <c r="AJ7" s="468">
        <f t="shared" si="5"/>
        <v>1760</v>
      </c>
      <c r="AK7" s="469">
        <v>100</v>
      </c>
      <c r="AL7" s="476" t="s">
        <v>756</v>
      </c>
    </row>
    <row r="8" spans="1:39" ht="25.5" customHeight="1">
      <c r="A8" s="457"/>
      <c r="B8" s="458">
        <v>3</v>
      </c>
      <c r="C8" s="459" t="s">
        <v>757</v>
      </c>
      <c r="D8" s="459" t="s">
        <v>751</v>
      </c>
      <c r="E8" s="460" t="s">
        <v>758</v>
      </c>
      <c r="F8" s="472">
        <v>17</v>
      </c>
      <c r="G8" s="472"/>
      <c r="H8" s="472"/>
      <c r="I8" s="472">
        <v>1</v>
      </c>
      <c r="J8" s="472">
        <v>1</v>
      </c>
      <c r="K8" s="472"/>
      <c r="L8" s="472"/>
      <c r="M8" s="472">
        <v>1</v>
      </c>
      <c r="N8" s="472"/>
      <c r="O8" s="472">
        <v>1</v>
      </c>
      <c r="P8" s="472">
        <v>1</v>
      </c>
      <c r="Q8" s="472"/>
      <c r="R8" s="472">
        <v>1</v>
      </c>
      <c r="S8" s="472"/>
      <c r="T8" s="473">
        <v>1</v>
      </c>
      <c r="U8" s="463">
        <f t="shared" si="0"/>
        <v>24</v>
      </c>
      <c r="V8" s="464">
        <v>10</v>
      </c>
      <c r="W8" s="463">
        <f t="shared" si="1"/>
        <v>34</v>
      </c>
      <c r="X8" s="474">
        <v>1</v>
      </c>
      <c r="Y8" s="472">
        <v>1</v>
      </c>
      <c r="Z8" s="472"/>
      <c r="AA8" s="472">
        <v>1</v>
      </c>
      <c r="AB8" s="472">
        <v>1</v>
      </c>
      <c r="AC8" s="472">
        <v>1</v>
      </c>
      <c r="AD8" s="472"/>
      <c r="AE8" s="472">
        <v>1</v>
      </c>
      <c r="AF8" s="473"/>
      <c r="AG8" s="463">
        <f t="shared" si="2"/>
        <v>6</v>
      </c>
      <c r="AH8" s="466">
        <f t="shared" si="3"/>
        <v>40</v>
      </c>
      <c r="AI8" s="467">
        <f t="shared" si="4"/>
        <v>320.00000000000023</v>
      </c>
      <c r="AJ8" s="468">
        <f t="shared" si="5"/>
        <v>1760</v>
      </c>
      <c r="AK8" s="469">
        <v>100</v>
      </c>
      <c r="AL8" s="476" t="s">
        <v>756</v>
      </c>
    </row>
    <row r="9" spans="1:39" ht="25.5" customHeight="1">
      <c r="A9" s="457"/>
      <c r="B9" s="471">
        <v>4</v>
      </c>
      <c r="C9" s="459" t="s">
        <v>759</v>
      </c>
      <c r="D9" s="459" t="s">
        <v>751</v>
      </c>
      <c r="E9" s="460" t="s">
        <v>760</v>
      </c>
      <c r="F9" s="472">
        <v>17</v>
      </c>
      <c r="G9" s="472"/>
      <c r="H9" s="472"/>
      <c r="I9" s="472">
        <v>1</v>
      </c>
      <c r="J9" s="472">
        <v>1</v>
      </c>
      <c r="K9" s="472"/>
      <c r="L9" s="472"/>
      <c r="M9" s="472">
        <v>1</v>
      </c>
      <c r="N9" s="472"/>
      <c r="O9" s="472">
        <v>1</v>
      </c>
      <c r="P9" s="472">
        <v>1</v>
      </c>
      <c r="Q9" s="472"/>
      <c r="R9" s="472">
        <v>1</v>
      </c>
      <c r="S9" s="472"/>
      <c r="T9" s="473">
        <v>1</v>
      </c>
      <c r="U9" s="463">
        <f t="shared" si="0"/>
        <v>24</v>
      </c>
      <c r="V9" s="464">
        <v>10</v>
      </c>
      <c r="W9" s="463">
        <f t="shared" si="1"/>
        <v>34</v>
      </c>
      <c r="X9" s="474">
        <v>1</v>
      </c>
      <c r="Y9" s="472">
        <v>1</v>
      </c>
      <c r="Z9" s="472"/>
      <c r="AA9" s="472">
        <v>1</v>
      </c>
      <c r="AB9" s="472">
        <v>1</v>
      </c>
      <c r="AC9" s="472">
        <v>1</v>
      </c>
      <c r="AD9" s="472"/>
      <c r="AE9" s="472">
        <v>1</v>
      </c>
      <c r="AF9" s="473"/>
      <c r="AG9" s="463">
        <f t="shared" si="2"/>
        <v>6</v>
      </c>
      <c r="AH9" s="466">
        <f t="shared" si="3"/>
        <v>40</v>
      </c>
      <c r="AI9" s="467">
        <f t="shared" si="4"/>
        <v>320.00000000000023</v>
      </c>
      <c r="AJ9" s="468">
        <f t="shared" si="5"/>
        <v>1760</v>
      </c>
      <c r="AK9" s="469">
        <v>100</v>
      </c>
      <c r="AL9" s="476" t="s">
        <v>761</v>
      </c>
    </row>
    <row r="10" spans="1:39" ht="25.5" customHeight="1">
      <c r="A10" s="457"/>
      <c r="B10" s="458">
        <v>5</v>
      </c>
      <c r="C10" s="459" t="s">
        <v>762</v>
      </c>
      <c r="D10" s="459" t="s">
        <v>763</v>
      </c>
      <c r="E10" s="460" t="s">
        <v>764</v>
      </c>
      <c r="F10" s="472">
        <v>17</v>
      </c>
      <c r="G10" s="472"/>
      <c r="H10" s="472"/>
      <c r="I10" s="472">
        <v>1</v>
      </c>
      <c r="J10" s="472">
        <v>1</v>
      </c>
      <c r="K10" s="472"/>
      <c r="L10" s="472"/>
      <c r="M10" s="472">
        <v>1</v>
      </c>
      <c r="N10" s="472"/>
      <c r="O10" s="472">
        <v>1</v>
      </c>
      <c r="P10" s="472">
        <v>1</v>
      </c>
      <c r="Q10" s="472"/>
      <c r="R10" s="472">
        <v>1</v>
      </c>
      <c r="S10" s="472"/>
      <c r="T10" s="473">
        <v>1</v>
      </c>
      <c r="U10" s="463">
        <f t="shared" si="0"/>
        <v>24</v>
      </c>
      <c r="V10" s="464">
        <v>10</v>
      </c>
      <c r="W10" s="463">
        <f t="shared" si="1"/>
        <v>34</v>
      </c>
      <c r="X10" s="472">
        <v>1</v>
      </c>
      <c r="Y10" s="472">
        <v>1</v>
      </c>
      <c r="Z10" s="472">
        <v>1</v>
      </c>
      <c r="AA10" s="472">
        <v>0.5</v>
      </c>
      <c r="AB10" s="472">
        <v>0.5</v>
      </c>
      <c r="AC10" s="472">
        <v>1</v>
      </c>
      <c r="AD10" s="472"/>
      <c r="AE10" s="472">
        <v>1</v>
      </c>
      <c r="AF10" s="472"/>
      <c r="AG10" s="463">
        <f t="shared" si="2"/>
        <v>6</v>
      </c>
      <c r="AH10" s="466">
        <f t="shared" si="3"/>
        <v>40</v>
      </c>
      <c r="AI10" s="467">
        <f t="shared" si="4"/>
        <v>320.00000000000023</v>
      </c>
      <c r="AJ10" s="468">
        <f t="shared" si="5"/>
        <v>1760</v>
      </c>
      <c r="AK10" s="469">
        <v>100</v>
      </c>
      <c r="AL10" s="476" t="s">
        <v>765</v>
      </c>
    </row>
    <row r="11" spans="1:39" ht="24.75" customHeight="1" thickBot="1">
      <c r="A11" s="457"/>
      <c r="B11" s="477">
        <v>6</v>
      </c>
      <c r="C11" s="478" t="s">
        <v>766</v>
      </c>
      <c r="D11" s="479" t="s">
        <v>767</v>
      </c>
      <c r="E11" s="480" t="s">
        <v>768</v>
      </c>
      <c r="F11" s="481">
        <v>17</v>
      </c>
      <c r="G11" s="482"/>
      <c r="H11" s="482"/>
      <c r="I11" s="483">
        <v>1</v>
      </c>
      <c r="J11" s="483">
        <v>1</v>
      </c>
      <c r="K11" s="483"/>
      <c r="L11" s="483"/>
      <c r="M11" s="483">
        <v>1</v>
      </c>
      <c r="N11" s="483"/>
      <c r="O11" s="483">
        <v>1</v>
      </c>
      <c r="P11" s="483">
        <v>1</v>
      </c>
      <c r="Q11" s="483"/>
      <c r="R11" s="483">
        <v>1</v>
      </c>
      <c r="S11" s="483"/>
      <c r="T11" s="484">
        <v>1</v>
      </c>
      <c r="U11" s="485">
        <f t="shared" si="0"/>
        <v>24</v>
      </c>
      <c r="V11" s="486">
        <v>10</v>
      </c>
      <c r="W11" s="485">
        <f t="shared" si="1"/>
        <v>34</v>
      </c>
      <c r="X11" s="487">
        <v>1</v>
      </c>
      <c r="Y11" s="487">
        <v>1</v>
      </c>
      <c r="Z11" s="487"/>
      <c r="AA11" s="487">
        <v>1</v>
      </c>
      <c r="AB11" s="487">
        <v>1</v>
      </c>
      <c r="AC11" s="487">
        <v>1</v>
      </c>
      <c r="AD11" s="487"/>
      <c r="AE11" s="487">
        <v>1</v>
      </c>
      <c r="AF11" s="487"/>
      <c r="AG11" s="488">
        <f t="shared" si="2"/>
        <v>6</v>
      </c>
      <c r="AH11" s="489">
        <f t="shared" si="3"/>
        <v>40</v>
      </c>
      <c r="AI11" s="490">
        <f t="shared" si="4"/>
        <v>320.00000000000023</v>
      </c>
      <c r="AJ11" s="491">
        <f t="shared" si="5"/>
        <v>1760</v>
      </c>
      <c r="AK11" s="492">
        <v>100</v>
      </c>
      <c r="AL11" s="493" t="s">
        <v>769</v>
      </c>
    </row>
    <row r="12" spans="1:39" s="423" customFormat="1" ht="25.5" customHeight="1">
      <c r="A12" s="457"/>
      <c r="B12" s="458">
        <v>7</v>
      </c>
      <c r="C12" s="459" t="s">
        <v>770</v>
      </c>
      <c r="D12" s="494" t="s">
        <v>771</v>
      </c>
      <c r="E12" s="495" t="s">
        <v>772</v>
      </c>
      <c r="F12" s="496">
        <v>18</v>
      </c>
      <c r="G12" s="461"/>
      <c r="H12" s="461"/>
      <c r="I12" s="461">
        <v>1</v>
      </c>
      <c r="J12" s="461">
        <v>1</v>
      </c>
      <c r="K12" s="461"/>
      <c r="L12" s="461"/>
      <c r="M12" s="461">
        <v>1</v>
      </c>
      <c r="N12" s="461"/>
      <c r="O12" s="461">
        <v>1</v>
      </c>
      <c r="P12" s="461">
        <v>1</v>
      </c>
      <c r="Q12" s="461"/>
      <c r="R12" s="461">
        <v>0.5</v>
      </c>
      <c r="S12" s="497"/>
      <c r="T12" s="497">
        <v>0.5</v>
      </c>
      <c r="U12" s="498">
        <f t="shared" si="0"/>
        <v>24</v>
      </c>
      <c r="V12" s="498">
        <v>10</v>
      </c>
      <c r="W12" s="498">
        <f t="shared" si="1"/>
        <v>34</v>
      </c>
      <c r="X12" s="465">
        <v>1</v>
      </c>
      <c r="Y12" s="461">
        <v>1</v>
      </c>
      <c r="Z12" s="461">
        <v>1</v>
      </c>
      <c r="AA12" s="461">
        <v>0.5</v>
      </c>
      <c r="AB12" s="461">
        <v>0.5</v>
      </c>
      <c r="AC12" s="461">
        <v>1</v>
      </c>
      <c r="AD12" s="461"/>
      <c r="AE12" s="461">
        <v>1</v>
      </c>
      <c r="AF12" s="497"/>
      <c r="AG12" s="463">
        <f t="shared" si="2"/>
        <v>6</v>
      </c>
      <c r="AH12" s="499">
        <f t="shared" si="3"/>
        <v>40</v>
      </c>
      <c r="AI12" s="462">
        <f t="shared" si="4"/>
        <v>320.00000000000023</v>
      </c>
      <c r="AJ12" s="500">
        <f t="shared" si="5"/>
        <v>1760</v>
      </c>
      <c r="AK12" s="500">
        <v>100</v>
      </c>
      <c r="AL12" s="501" t="s">
        <v>773</v>
      </c>
    </row>
    <row r="13" spans="1:39" s="423" customFormat="1" ht="25.5" customHeight="1">
      <c r="A13" s="457"/>
      <c r="B13" s="471">
        <v>8</v>
      </c>
      <c r="C13" s="459" t="s">
        <v>774</v>
      </c>
      <c r="D13" s="502" t="s">
        <v>771</v>
      </c>
      <c r="E13" s="495" t="s">
        <v>775</v>
      </c>
      <c r="F13" s="461">
        <v>18</v>
      </c>
      <c r="G13" s="461"/>
      <c r="H13" s="461"/>
      <c r="I13" s="461">
        <v>1</v>
      </c>
      <c r="J13" s="461">
        <v>1</v>
      </c>
      <c r="K13" s="461"/>
      <c r="L13" s="461"/>
      <c r="M13" s="461">
        <v>1</v>
      </c>
      <c r="N13" s="461"/>
      <c r="O13" s="461">
        <v>1</v>
      </c>
      <c r="P13" s="461">
        <v>1</v>
      </c>
      <c r="Q13" s="461"/>
      <c r="R13" s="461">
        <v>0.5</v>
      </c>
      <c r="S13" s="497"/>
      <c r="T13" s="497">
        <v>0.5</v>
      </c>
      <c r="U13" s="503">
        <f t="shared" si="0"/>
        <v>24</v>
      </c>
      <c r="V13" s="503">
        <v>10</v>
      </c>
      <c r="W13" s="503">
        <f t="shared" si="1"/>
        <v>34</v>
      </c>
      <c r="X13" s="465">
        <v>1</v>
      </c>
      <c r="Y13" s="461">
        <v>1</v>
      </c>
      <c r="Z13" s="461"/>
      <c r="AA13" s="461">
        <v>1</v>
      </c>
      <c r="AB13" s="461">
        <v>1</v>
      </c>
      <c r="AC13" s="461">
        <v>1</v>
      </c>
      <c r="AD13" s="472"/>
      <c r="AE13" s="461">
        <v>1</v>
      </c>
      <c r="AF13" s="497"/>
      <c r="AG13" s="503">
        <f t="shared" si="2"/>
        <v>6</v>
      </c>
      <c r="AH13" s="504">
        <f t="shared" si="3"/>
        <v>40</v>
      </c>
      <c r="AI13" s="473">
        <f t="shared" si="4"/>
        <v>320.00000000000023</v>
      </c>
      <c r="AJ13" s="505">
        <f t="shared" si="5"/>
        <v>1760</v>
      </c>
      <c r="AK13" s="506">
        <v>100</v>
      </c>
      <c r="AL13" s="501" t="s">
        <v>776</v>
      </c>
    </row>
    <row r="14" spans="1:39" s="423" customFormat="1" ht="25.5" customHeight="1">
      <c r="A14" s="457"/>
      <c r="B14" s="458">
        <v>9</v>
      </c>
      <c r="C14" s="507" t="s">
        <v>777</v>
      </c>
      <c r="D14" s="502" t="s">
        <v>771</v>
      </c>
      <c r="E14" s="508" t="s">
        <v>778</v>
      </c>
      <c r="F14" s="461">
        <v>18</v>
      </c>
      <c r="G14" s="461"/>
      <c r="H14" s="461"/>
      <c r="I14" s="461">
        <v>1</v>
      </c>
      <c r="J14" s="461">
        <v>1</v>
      </c>
      <c r="K14" s="461"/>
      <c r="L14" s="461"/>
      <c r="M14" s="461">
        <v>1</v>
      </c>
      <c r="N14" s="461"/>
      <c r="O14" s="461">
        <v>1</v>
      </c>
      <c r="P14" s="461">
        <v>1</v>
      </c>
      <c r="Q14" s="461"/>
      <c r="R14" s="461">
        <v>0.5</v>
      </c>
      <c r="S14" s="497"/>
      <c r="T14" s="497">
        <v>0.5</v>
      </c>
      <c r="U14" s="503">
        <f t="shared" si="0"/>
        <v>24</v>
      </c>
      <c r="V14" s="503">
        <v>10</v>
      </c>
      <c r="W14" s="503">
        <f t="shared" si="1"/>
        <v>34</v>
      </c>
      <c r="X14" s="465">
        <v>1</v>
      </c>
      <c r="Y14" s="461">
        <v>1</v>
      </c>
      <c r="Z14" s="461">
        <v>1</v>
      </c>
      <c r="AA14" s="461">
        <v>0.5</v>
      </c>
      <c r="AB14" s="461">
        <v>0.5</v>
      </c>
      <c r="AC14" s="461">
        <v>1</v>
      </c>
      <c r="AD14" s="461" t="s">
        <v>162</v>
      </c>
      <c r="AE14" s="461">
        <v>1</v>
      </c>
      <c r="AF14" s="497"/>
      <c r="AG14" s="503">
        <f t="shared" si="2"/>
        <v>6</v>
      </c>
      <c r="AH14" s="504">
        <f t="shared" si="3"/>
        <v>40</v>
      </c>
      <c r="AI14" s="473">
        <f t="shared" si="4"/>
        <v>320.00000000000023</v>
      </c>
      <c r="AJ14" s="505">
        <f t="shared" si="5"/>
        <v>1760</v>
      </c>
      <c r="AK14" s="506">
        <v>100</v>
      </c>
      <c r="AL14" s="501" t="s">
        <v>779</v>
      </c>
    </row>
    <row r="15" spans="1:39" s="423" customFormat="1" ht="25.5" customHeight="1">
      <c r="A15" s="457"/>
      <c r="B15" s="471">
        <v>10</v>
      </c>
      <c r="C15" s="507" t="s">
        <v>780</v>
      </c>
      <c r="D15" s="502" t="s">
        <v>771</v>
      </c>
      <c r="E15" s="508" t="s">
        <v>781</v>
      </c>
      <c r="F15" s="461">
        <v>18</v>
      </c>
      <c r="G15" s="461"/>
      <c r="H15" s="461"/>
      <c r="I15" s="461">
        <v>1</v>
      </c>
      <c r="J15" s="461">
        <v>1</v>
      </c>
      <c r="K15" s="461"/>
      <c r="L15" s="461"/>
      <c r="M15" s="461">
        <v>1</v>
      </c>
      <c r="N15" s="461"/>
      <c r="O15" s="461">
        <v>1</v>
      </c>
      <c r="P15" s="461">
        <v>1</v>
      </c>
      <c r="Q15" s="461"/>
      <c r="R15" s="461">
        <v>0.5</v>
      </c>
      <c r="S15" s="497"/>
      <c r="T15" s="497">
        <v>0.5</v>
      </c>
      <c r="U15" s="503">
        <f t="shared" si="0"/>
        <v>24</v>
      </c>
      <c r="V15" s="503">
        <v>10</v>
      </c>
      <c r="W15" s="503">
        <f t="shared" si="1"/>
        <v>34</v>
      </c>
      <c r="X15" s="465">
        <v>1</v>
      </c>
      <c r="Y15" s="461">
        <v>1</v>
      </c>
      <c r="Z15" s="461"/>
      <c r="AA15" s="461">
        <v>1</v>
      </c>
      <c r="AB15" s="461">
        <v>1</v>
      </c>
      <c r="AC15" s="461">
        <v>1</v>
      </c>
      <c r="AD15" s="461"/>
      <c r="AE15" s="461">
        <v>1</v>
      </c>
      <c r="AF15" s="497"/>
      <c r="AG15" s="503">
        <f t="shared" si="2"/>
        <v>6</v>
      </c>
      <c r="AH15" s="504">
        <f t="shared" si="3"/>
        <v>40</v>
      </c>
      <c r="AI15" s="473">
        <f t="shared" si="4"/>
        <v>320.00000000000023</v>
      </c>
      <c r="AJ15" s="505">
        <f t="shared" si="5"/>
        <v>1760</v>
      </c>
      <c r="AK15" s="506">
        <v>100</v>
      </c>
      <c r="AL15" s="501" t="s">
        <v>769</v>
      </c>
    </row>
    <row r="16" spans="1:39" s="423" customFormat="1" ht="25.5" customHeight="1">
      <c r="A16" s="457"/>
      <c r="B16" s="458">
        <v>11</v>
      </c>
      <c r="C16" s="507" t="s">
        <v>782</v>
      </c>
      <c r="D16" s="502" t="s">
        <v>771</v>
      </c>
      <c r="E16" s="508" t="s">
        <v>783</v>
      </c>
      <c r="F16" s="461">
        <v>18</v>
      </c>
      <c r="G16" s="461"/>
      <c r="H16" s="461"/>
      <c r="I16" s="461">
        <v>1</v>
      </c>
      <c r="J16" s="461">
        <v>1</v>
      </c>
      <c r="K16" s="461"/>
      <c r="L16" s="461"/>
      <c r="M16" s="461">
        <v>1</v>
      </c>
      <c r="N16" s="461"/>
      <c r="O16" s="461">
        <v>1</v>
      </c>
      <c r="P16" s="461">
        <v>1</v>
      </c>
      <c r="Q16" s="461"/>
      <c r="R16" s="461">
        <v>0.5</v>
      </c>
      <c r="S16" s="497"/>
      <c r="T16" s="497">
        <v>0.5</v>
      </c>
      <c r="U16" s="503">
        <f t="shared" si="0"/>
        <v>24</v>
      </c>
      <c r="V16" s="503">
        <v>10</v>
      </c>
      <c r="W16" s="503">
        <f t="shared" si="1"/>
        <v>34</v>
      </c>
      <c r="X16" s="465">
        <v>1</v>
      </c>
      <c r="Y16" s="461">
        <v>1</v>
      </c>
      <c r="Z16" s="461"/>
      <c r="AA16" s="461">
        <v>1</v>
      </c>
      <c r="AB16" s="461">
        <v>1</v>
      </c>
      <c r="AC16" s="461">
        <v>1</v>
      </c>
      <c r="AD16" s="461"/>
      <c r="AE16" s="461">
        <v>1</v>
      </c>
      <c r="AF16" s="497"/>
      <c r="AG16" s="503">
        <f t="shared" si="2"/>
        <v>6</v>
      </c>
      <c r="AH16" s="504">
        <f t="shared" si="3"/>
        <v>40</v>
      </c>
      <c r="AI16" s="473">
        <f t="shared" si="4"/>
        <v>320.00000000000023</v>
      </c>
      <c r="AJ16" s="505">
        <f t="shared" si="5"/>
        <v>1760</v>
      </c>
      <c r="AK16" s="506">
        <v>100</v>
      </c>
      <c r="AL16" s="501" t="s">
        <v>756</v>
      </c>
    </row>
    <row r="17" spans="1:39" s="423" customFormat="1" ht="25.5" customHeight="1" thickBot="1">
      <c r="A17" s="457"/>
      <c r="B17" s="509">
        <v>12</v>
      </c>
      <c r="C17" s="478" t="s">
        <v>784</v>
      </c>
      <c r="D17" s="510" t="s">
        <v>771</v>
      </c>
      <c r="E17" s="480" t="s">
        <v>785</v>
      </c>
      <c r="F17" s="461">
        <v>18</v>
      </c>
      <c r="G17" s="461"/>
      <c r="H17" s="461"/>
      <c r="I17" s="461">
        <v>1</v>
      </c>
      <c r="J17" s="461">
        <v>1</v>
      </c>
      <c r="K17" s="461"/>
      <c r="L17" s="461"/>
      <c r="M17" s="461">
        <v>1</v>
      </c>
      <c r="N17" s="461"/>
      <c r="O17" s="461">
        <v>1</v>
      </c>
      <c r="P17" s="461">
        <v>1</v>
      </c>
      <c r="Q17" s="461"/>
      <c r="R17" s="461">
        <v>0.5</v>
      </c>
      <c r="S17" s="497"/>
      <c r="T17" s="497">
        <v>0.5</v>
      </c>
      <c r="U17" s="463">
        <f t="shared" si="0"/>
        <v>24</v>
      </c>
      <c r="V17" s="463">
        <v>10</v>
      </c>
      <c r="W17" s="463">
        <f t="shared" si="1"/>
        <v>34</v>
      </c>
      <c r="X17" s="465">
        <v>1</v>
      </c>
      <c r="Y17" s="511">
        <v>1</v>
      </c>
      <c r="Z17" s="461"/>
      <c r="AA17" s="461">
        <v>1</v>
      </c>
      <c r="AB17" s="461">
        <v>1</v>
      </c>
      <c r="AC17" s="461">
        <v>1</v>
      </c>
      <c r="AD17" s="461"/>
      <c r="AE17" s="461">
        <v>1</v>
      </c>
      <c r="AF17" s="497"/>
      <c r="AG17" s="463">
        <f t="shared" si="2"/>
        <v>6</v>
      </c>
      <c r="AH17" s="512">
        <f t="shared" si="3"/>
        <v>40</v>
      </c>
      <c r="AI17" s="513">
        <f t="shared" si="4"/>
        <v>320.00000000000023</v>
      </c>
      <c r="AJ17" s="514">
        <f t="shared" si="5"/>
        <v>1760</v>
      </c>
      <c r="AK17" s="506">
        <v>100</v>
      </c>
      <c r="AL17" s="501" t="s">
        <v>786</v>
      </c>
    </row>
    <row r="18" spans="1:39" s="423" customFormat="1" ht="32.25" customHeight="1">
      <c r="A18" s="457"/>
      <c r="B18" s="515">
        <v>13</v>
      </c>
      <c r="C18" s="516" t="s">
        <v>787</v>
      </c>
      <c r="D18" s="517" t="s">
        <v>763</v>
      </c>
      <c r="E18" s="518" t="s">
        <v>788</v>
      </c>
      <c r="F18" s="496">
        <v>18</v>
      </c>
      <c r="G18" s="496"/>
      <c r="H18" s="496"/>
      <c r="I18" s="496">
        <v>1</v>
      </c>
      <c r="J18" s="496"/>
      <c r="K18" s="496"/>
      <c r="L18" s="496">
        <v>1</v>
      </c>
      <c r="M18" s="496">
        <v>1</v>
      </c>
      <c r="N18" s="496"/>
      <c r="O18" s="496">
        <v>1</v>
      </c>
      <c r="P18" s="496">
        <v>1</v>
      </c>
      <c r="Q18" s="496"/>
      <c r="R18" s="496">
        <v>0.5</v>
      </c>
      <c r="S18" s="496"/>
      <c r="T18" s="519">
        <v>0.5</v>
      </c>
      <c r="U18" s="498">
        <f t="shared" si="0"/>
        <v>24</v>
      </c>
      <c r="V18" s="498">
        <v>10</v>
      </c>
      <c r="W18" s="498">
        <f>SUM(U18:V18)</f>
        <v>34</v>
      </c>
      <c r="X18" s="520">
        <v>1</v>
      </c>
      <c r="Y18" s="496">
        <v>1</v>
      </c>
      <c r="Z18" s="496">
        <v>1</v>
      </c>
      <c r="AA18" s="496">
        <v>0.5</v>
      </c>
      <c r="AB18" s="496">
        <v>0.5</v>
      </c>
      <c r="AC18" s="496">
        <v>1</v>
      </c>
      <c r="AD18" s="496"/>
      <c r="AE18" s="496">
        <v>1</v>
      </c>
      <c r="AF18" s="519"/>
      <c r="AG18" s="498">
        <f t="shared" si="2"/>
        <v>6</v>
      </c>
      <c r="AH18" s="521">
        <f t="shared" si="3"/>
        <v>40</v>
      </c>
      <c r="AI18" s="467">
        <f t="shared" si="4"/>
        <v>320.00000000000023</v>
      </c>
      <c r="AJ18" s="522">
        <f>(AH18*36)+(AH18*8)</f>
        <v>1760</v>
      </c>
      <c r="AK18" s="523">
        <v>100</v>
      </c>
      <c r="AL18" s="524" t="s">
        <v>789</v>
      </c>
    </row>
    <row r="19" spans="1:39" s="423" customFormat="1" ht="25.5" customHeight="1">
      <c r="A19" s="457"/>
      <c r="B19" s="471">
        <v>14</v>
      </c>
      <c r="C19" s="507" t="s">
        <v>790</v>
      </c>
      <c r="D19" s="502" t="s">
        <v>771</v>
      </c>
      <c r="E19" s="508" t="s">
        <v>791</v>
      </c>
      <c r="F19" s="472">
        <v>18</v>
      </c>
      <c r="G19" s="472"/>
      <c r="H19" s="472"/>
      <c r="I19" s="472">
        <v>1</v>
      </c>
      <c r="J19" s="472"/>
      <c r="K19" s="472"/>
      <c r="L19" s="472">
        <v>1</v>
      </c>
      <c r="M19" s="472">
        <v>1</v>
      </c>
      <c r="N19" s="472"/>
      <c r="O19" s="472">
        <v>1</v>
      </c>
      <c r="P19" s="472">
        <v>1</v>
      </c>
      <c r="Q19" s="461"/>
      <c r="R19" s="461">
        <v>0.5</v>
      </c>
      <c r="S19" s="497"/>
      <c r="T19" s="525">
        <v>0.5</v>
      </c>
      <c r="U19" s="512">
        <f t="shared" si="0"/>
        <v>24</v>
      </c>
      <c r="V19" s="503">
        <v>10</v>
      </c>
      <c r="W19" s="526">
        <f t="shared" ref="W19:W31" si="6">SUM(U19:V19)</f>
        <v>34</v>
      </c>
      <c r="X19" s="474">
        <v>1</v>
      </c>
      <c r="Y19" s="472">
        <v>1</v>
      </c>
      <c r="Z19" s="472"/>
      <c r="AA19" s="472">
        <v>1</v>
      </c>
      <c r="AB19" s="472">
        <v>1</v>
      </c>
      <c r="AC19" s="472">
        <v>1</v>
      </c>
      <c r="AD19" s="472"/>
      <c r="AE19" s="472">
        <v>1</v>
      </c>
      <c r="AF19" s="525"/>
      <c r="AG19" s="485">
        <f t="shared" si="2"/>
        <v>6</v>
      </c>
      <c r="AH19" s="512">
        <f t="shared" si="3"/>
        <v>40</v>
      </c>
      <c r="AI19" s="473">
        <f t="shared" si="4"/>
        <v>320.00000000000023</v>
      </c>
      <c r="AJ19" s="514">
        <f t="shared" ref="AJ19:AJ31" si="7">(AH19*36)+(AH19*8)</f>
        <v>1760</v>
      </c>
      <c r="AK19" s="527">
        <v>100</v>
      </c>
      <c r="AL19" s="528" t="s">
        <v>792</v>
      </c>
    </row>
    <row r="20" spans="1:39" s="423" customFormat="1" ht="25.5" customHeight="1">
      <c r="A20" s="457"/>
      <c r="B20" s="458">
        <v>15</v>
      </c>
      <c r="C20" s="507" t="s">
        <v>793</v>
      </c>
      <c r="D20" s="502" t="s">
        <v>771</v>
      </c>
      <c r="E20" s="508" t="s">
        <v>794</v>
      </c>
      <c r="F20" s="472">
        <v>18</v>
      </c>
      <c r="G20" s="472"/>
      <c r="H20" s="472"/>
      <c r="I20" s="472">
        <v>1</v>
      </c>
      <c r="J20" s="472"/>
      <c r="K20" s="472"/>
      <c r="L20" s="472">
        <v>1</v>
      </c>
      <c r="M20" s="472">
        <v>1</v>
      </c>
      <c r="N20" s="472"/>
      <c r="O20" s="472">
        <v>1</v>
      </c>
      <c r="P20" s="472">
        <v>1</v>
      </c>
      <c r="Q20" s="461"/>
      <c r="R20" s="461">
        <v>0.5</v>
      </c>
      <c r="S20" s="497"/>
      <c r="T20" s="525">
        <v>0.5</v>
      </c>
      <c r="U20" s="512">
        <f t="shared" si="0"/>
        <v>24</v>
      </c>
      <c r="V20" s="503">
        <v>10</v>
      </c>
      <c r="W20" s="526">
        <f t="shared" si="6"/>
        <v>34</v>
      </c>
      <c r="X20" s="474">
        <v>1</v>
      </c>
      <c r="Y20" s="472">
        <v>1</v>
      </c>
      <c r="Z20" s="472"/>
      <c r="AA20" s="472">
        <v>1</v>
      </c>
      <c r="AB20" s="472">
        <v>1</v>
      </c>
      <c r="AC20" s="472">
        <v>1</v>
      </c>
      <c r="AD20" s="472"/>
      <c r="AE20" s="472">
        <v>1</v>
      </c>
      <c r="AF20" s="525"/>
      <c r="AG20" s="503">
        <f t="shared" si="2"/>
        <v>6</v>
      </c>
      <c r="AH20" s="529">
        <f t="shared" si="3"/>
        <v>40</v>
      </c>
      <c r="AI20" s="473">
        <f t="shared" si="4"/>
        <v>320.00000000000023</v>
      </c>
      <c r="AJ20" s="530">
        <f t="shared" si="7"/>
        <v>1760</v>
      </c>
      <c r="AK20" s="527">
        <v>100</v>
      </c>
      <c r="AL20" s="528" t="s">
        <v>795</v>
      </c>
    </row>
    <row r="21" spans="1:39" s="423" customFormat="1" ht="25.5" customHeight="1">
      <c r="A21" s="457"/>
      <c r="B21" s="471">
        <v>16</v>
      </c>
      <c r="C21" s="507" t="s">
        <v>796</v>
      </c>
      <c r="D21" s="502" t="s">
        <v>763</v>
      </c>
      <c r="E21" s="508" t="s">
        <v>797</v>
      </c>
      <c r="F21" s="472">
        <v>18</v>
      </c>
      <c r="G21" s="472"/>
      <c r="H21" s="472"/>
      <c r="I21" s="472">
        <v>1</v>
      </c>
      <c r="J21" s="472"/>
      <c r="K21" s="472"/>
      <c r="L21" s="472">
        <v>1</v>
      </c>
      <c r="M21" s="472">
        <v>1</v>
      </c>
      <c r="N21" s="472"/>
      <c r="O21" s="472">
        <v>1</v>
      </c>
      <c r="P21" s="472">
        <v>1</v>
      </c>
      <c r="Q21" s="472"/>
      <c r="R21" s="472">
        <v>0.5</v>
      </c>
      <c r="S21" s="525"/>
      <c r="T21" s="525">
        <v>0.5</v>
      </c>
      <c r="U21" s="512">
        <f t="shared" si="0"/>
        <v>24</v>
      </c>
      <c r="V21" s="503">
        <v>10</v>
      </c>
      <c r="W21" s="526">
        <f t="shared" si="6"/>
        <v>34</v>
      </c>
      <c r="X21" s="474">
        <v>1</v>
      </c>
      <c r="Y21" s="472">
        <v>1</v>
      </c>
      <c r="Z21" s="472"/>
      <c r="AA21" s="472">
        <v>1</v>
      </c>
      <c r="AB21" s="472">
        <v>1</v>
      </c>
      <c r="AC21" s="472">
        <v>1</v>
      </c>
      <c r="AD21" s="472"/>
      <c r="AE21" s="472">
        <v>1</v>
      </c>
      <c r="AF21" s="525"/>
      <c r="AG21" s="463">
        <f t="shared" si="2"/>
        <v>6</v>
      </c>
      <c r="AH21" s="512">
        <f t="shared" si="3"/>
        <v>40</v>
      </c>
      <c r="AI21" s="473">
        <f t="shared" si="4"/>
        <v>320.00000000000023</v>
      </c>
      <c r="AJ21" s="531">
        <f t="shared" si="7"/>
        <v>1760</v>
      </c>
      <c r="AK21" s="527">
        <v>100</v>
      </c>
      <c r="AL21" s="528" t="s">
        <v>756</v>
      </c>
      <c r="AM21" s="532"/>
    </row>
    <row r="22" spans="1:39" s="423" customFormat="1" ht="25.5" customHeight="1" thickBot="1">
      <c r="A22" s="457"/>
      <c r="B22" s="477">
        <v>17</v>
      </c>
      <c r="C22" s="478" t="s">
        <v>798</v>
      </c>
      <c r="D22" s="533" t="s">
        <v>771</v>
      </c>
      <c r="E22" s="480" t="s">
        <v>799</v>
      </c>
      <c r="F22" s="483">
        <v>18</v>
      </c>
      <c r="G22" s="483"/>
      <c r="H22" s="483"/>
      <c r="I22" s="483">
        <v>1</v>
      </c>
      <c r="J22" s="483"/>
      <c r="K22" s="483"/>
      <c r="L22" s="483">
        <v>1</v>
      </c>
      <c r="M22" s="483">
        <v>1</v>
      </c>
      <c r="N22" s="483"/>
      <c r="O22" s="483">
        <v>1</v>
      </c>
      <c r="P22" s="483">
        <v>1</v>
      </c>
      <c r="Q22" s="483"/>
      <c r="R22" s="483">
        <v>0.5</v>
      </c>
      <c r="S22" s="534"/>
      <c r="T22" s="534">
        <v>0.5</v>
      </c>
      <c r="U22" s="535">
        <f t="shared" si="0"/>
        <v>24</v>
      </c>
      <c r="V22" s="488">
        <v>10</v>
      </c>
      <c r="W22" s="488">
        <f t="shared" si="6"/>
        <v>34</v>
      </c>
      <c r="X22" s="536">
        <v>1</v>
      </c>
      <c r="Y22" s="483">
        <v>1</v>
      </c>
      <c r="Z22" s="483">
        <v>1</v>
      </c>
      <c r="AA22" s="483">
        <v>0.5</v>
      </c>
      <c r="AB22" s="483">
        <v>0.5</v>
      </c>
      <c r="AC22" s="483">
        <v>1</v>
      </c>
      <c r="AD22" s="483"/>
      <c r="AE22" s="483">
        <v>1</v>
      </c>
      <c r="AF22" s="534"/>
      <c r="AG22" s="537">
        <f t="shared" si="2"/>
        <v>6</v>
      </c>
      <c r="AH22" s="512">
        <f t="shared" si="3"/>
        <v>40</v>
      </c>
      <c r="AI22" s="513">
        <f t="shared" si="4"/>
        <v>320.00000000000023</v>
      </c>
      <c r="AJ22" s="514">
        <f t="shared" si="7"/>
        <v>1760</v>
      </c>
      <c r="AK22" s="527">
        <v>100</v>
      </c>
      <c r="AL22" s="528" t="s">
        <v>800</v>
      </c>
    </row>
    <row r="23" spans="1:39" s="423" customFormat="1" ht="27" customHeight="1">
      <c r="A23" s="457" t="s">
        <v>801</v>
      </c>
      <c r="B23" s="458">
        <v>18</v>
      </c>
      <c r="C23" s="459" t="s">
        <v>802</v>
      </c>
      <c r="D23" s="517" t="s">
        <v>763</v>
      </c>
      <c r="E23" s="518" t="s">
        <v>803</v>
      </c>
      <c r="F23" s="496">
        <v>18</v>
      </c>
      <c r="G23" s="496"/>
      <c r="H23" s="496"/>
      <c r="I23" s="496">
        <v>1</v>
      </c>
      <c r="J23" s="496"/>
      <c r="K23" s="496"/>
      <c r="L23" s="496">
        <v>1</v>
      </c>
      <c r="M23" s="496">
        <v>1</v>
      </c>
      <c r="N23" s="496">
        <v>1</v>
      </c>
      <c r="O23" s="496">
        <v>1</v>
      </c>
      <c r="P23" s="496">
        <v>0.5</v>
      </c>
      <c r="Q23" s="496"/>
      <c r="R23" s="496"/>
      <c r="S23" s="519"/>
      <c r="T23" s="519">
        <v>0.5</v>
      </c>
      <c r="U23" s="512">
        <f t="shared" si="0"/>
        <v>24</v>
      </c>
      <c r="V23" s="463">
        <v>10</v>
      </c>
      <c r="W23" s="463">
        <f t="shared" si="6"/>
        <v>34</v>
      </c>
      <c r="X23" s="520">
        <v>1</v>
      </c>
      <c r="Y23" s="496">
        <v>1</v>
      </c>
      <c r="Z23" s="496"/>
      <c r="AA23" s="496">
        <v>1</v>
      </c>
      <c r="AB23" s="496">
        <v>1</v>
      </c>
      <c r="AC23" s="496">
        <v>1</v>
      </c>
      <c r="AD23" s="496"/>
      <c r="AE23" s="496">
        <v>1</v>
      </c>
      <c r="AF23" s="519"/>
      <c r="AG23" s="498">
        <f t="shared" si="2"/>
        <v>6</v>
      </c>
      <c r="AH23" s="521">
        <f t="shared" si="3"/>
        <v>40</v>
      </c>
      <c r="AI23" s="467">
        <f t="shared" si="4"/>
        <v>320.00000000000023</v>
      </c>
      <c r="AJ23" s="500">
        <f t="shared" si="7"/>
        <v>1760</v>
      </c>
      <c r="AK23" s="523" t="s">
        <v>804</v>
      </c>
      <c r="AL23" s="524" t="s">
        <v>805</v>
      </c>
      <c r="AM23" s="538"/>
    </row>
    <row r="24" spans="1:39" s="423" customFormat="1" ht="27" customHeight="1">
      <c r="A24" s="457"/>
      <c r="B24" s="458">
        <v>19</v>
      </c>
      <c r="C24" s="459" t="s">
        <v>806</v>
      </c>
      <c r="D24" s="494" t="s">
        <v>763</v>
      </c>
      <c r="E24" s="495" t="s">
        <v>807</v>
      </c>
      <c r="F24" s="461">
        <v>18</v>
      </c>
      <c r="G24" s="461"/>
      <c r="H24" s="461"/>
      <c r="I24" s="461">
        <v>1</v>
      </c>
      <c r="J24" s="461"/>
      <c r="K24" s="461"/>
      <c r="L24" s="461">
        <v>1</v>
      </c>
      <c r="M24" s="461">
        <v>1</v>
      </c>
      <c r="N24" s="461">
        <v>1</v>
      </c>
      <c r="O24" s="461">
        <v>1</v>
      </c>
      <c r="P24" s="461">
        <v>0.5</v>
      </c>
      <c r="Q24" s="461"/>
      <c r="R24" s="461"/>
      <c r="S24" s="497"/>
      <c r="T24" s="497">
        <v>0.5</v>
      </c>
      <c r="U24" s="512">
        <f t="shared" si="0"/>
        <v>24</v>
      </c>
      <c r="V24" s="503">
        <v>10</v>
      </c>
      <c r="W24" s="486">
        <f t="shared" si="6"/>
        <v>34</v>
      </c>
      <c r="X24" s="465">
        <v>1</v>
      </c>
      <c r="Y24" s="461">
        <v>1</v>
      </c>
      <c r="Z24" s="461"/>
      <c r="AA24" s="461">
        <v>1</v>
      </c>
      <c r="AB24" s="461">
        <v>1</v>
      </c>
      <c r="AC24" s="461">
        <v>1</v>
      </c>
      <c r="AD24" s="461"/>
      <c r="AE24" s="461">
        <v>1</v>
      </c>
      <c r="AF24" s="497"/>
      <c r="AG24" s="463">
        <f t="shared" si="2"/>
        <v>6</v>
      </c>
      <c r="AH24" s="504">
        <f t="shared" si="3"/>
        <v>40</v>
      </c>
      <c r="AI24" s="473">
        <f t="shared" si="4"/>
        <v>320.00000000000023</v>
      </c>
      <c r="AJ24" s="505">
        <f t="shared" si="7"/>
        <v>1760</v>
      </c>
      <c r="AK24" s="506" t="s">
        <v>804</v>
      </c>
      <c r="AL24" s="501" t="s">
        <v>808</v>
      </c>
    </row>
    <row r="25" spans="1:39" s="423" customFormat="1" ht="27" customHeight="1">
      <c r="A25" s="457"/>
      <c r="B25" s="471">
        <v>20</v>
      </c>
      <c r="C25" s="459" t="s">
        <v>809</v>
      </c>
      <c r="D25" s="494" t="s">
        <v>810</v>
      </c>
      <c r="E25" s="495" t="s">
        <v>811</v>
      </c>
      <c r="F25" s="461">
        <v>18</v>
      </c>
      <c r="G25" s="461"/>
      <c r="H25" s="461"/>
      <c r="I25" s="461">
        <v>1</v>
      </c>
      <c r="J25" s="461"/>
      <c r="K25" s="461"/>
      <c r="L25" s="461">
        <v>1</v>
      </c>
      <c r="M25" s="461">
        <v>1</v>
      </c>
      <c r="N25" s="461">
        <v>1</v>
      </c>
      <c r="O25" s="461">
        <v>1</v>
      </c>
      <c r="P25" s="461">
        <v>0.5</v>
      </c>
      <c r="Q25" s="461"/>
      <c r="R25" s="461"/>
      <c r="S25" s="497"/>
      <c r="T25" s="497">
        <v>0.5</v>
      </c>
      <c r="U25" s="512">
        <f t="shared" si="0"/>
        <v>24</v>
      </c>
      <c r="V25" s="503">
        <v>10</v>
      </c>
      <c r="W25" s="503">
        <f t="shared" si="6"/>
        <v>34</v>
      </c>
      <c r="X25" s="465">
        <v>1</v>
      </c>
      <c r="Y25" s="461">
        <v>1</v>
      </c>
      <c r="Z25" s="461"/>
      <c r="AA25" s="461">
        <v>1</v>
      </c>
      <c r="AB25" s="461">
        <v>1</v>
      </c>
      <c r="AC25" s="461">
        <v>1</v>
      </c>
      <c r="AD25" s="461"/>
      <c r="AE25" s="461">
        <v>1</v>
      </c>
      <c r="AF25" s="497"/>
      <c r="AG25" s="485">
        <f t="shared" si="2"/>
        <v>6</v>
      </c>
      <c r="AH25" s="504">
        <f t="shared" si="3"/>
        <v>40</v>
      </c>
      <c r="AI25" s="473">
        <f t="shared" si="4"/>
        <v>320.00000000000023</v>
      </c>
      <c r="AJ25" s="505">
        <f t="shared" si="7"/>
        <v>1760</v>
      </c>
      <c r="AK25" s="506" t="s">
        <v>804</v>
      </c>
      <c r="AL25" s="528" t="s">
        <v>812</v>
      </c>
    </row>
    <row r="26" spans="1:39" s="423" customFormat="1" ht="27" customHeight="1" thickBot="1">
      <c r="A26" s="457"/>
      <c r="B26" s="458">
        <v>21</v>
      </c>
      <c r="C26" s="459" t="s">
        <v>813</v>
      </c>
      <c r="D26" s="494" t="s">
        <v>763</v>
      </c>
      <c r="E26" s="495" t="s">
        <v>814</v>
      </c>
      <c r="F26" s="461">
        <v>18</v>
      </c>
      <c r="G26" s="461"/>
      <c r="H26" s="461"/>
      <c r="I26" s="461">
        <v>1</v>
      </c>
      <c r="J26" s="461"/>
      <c r="K26" s="461"/>
      <c r="L26" s="461">
        <v>1</v>
      </c>
      <c r="M26" s="461">
        <v>1</v>
      </c>
      <c r="N26" s="461">
        <v>1</v>
      </c>
      <c r="O26" s="461">
        <v>1</v>
      </c>
      <c r="P26" s="461">
        <v>0.5</v>
      </c>
      <c r="Q26" s="461"/>
      <c r="R26" s="461"/>
      <c r="S26" s="497"/>
      <c r="T26" s="497">
        <v>0.5</v>
      </c>
      <c r="U26" s="512">
        <f t="shared" si="0"/>
        <v>24</v>
      </c>
      <c r="V26" s="503">
        <v>10</v>
      </c>
      <c r="W26" s="486">
        <f t="shared" si="6"/>
        <v>34</v>
      </c>
      <c r="X26" s="539">
        <v>1</v>
      </c>
      <c r="Y26" s="481">
        <v>1</v>
      </c>
      <c r="Z26" s="481"/>
      <c r="AA26" s="481">
        <v>1</v>
      </c>
      <c r="AB26" s="481">
        <v>1</v>
      </c>
      <c r="AC26" s="481">
        <v>1</v>
      </c>
      <c r="AD26" s="481"/>
      <c r="AE26" s="481">
        <v>1</v>
      </c>
      <c r="AF26" s="540"/>
      <c r="AG26" s="526">
        <f t="shared" si="2"/>
        <v>6</v>
      </c>
      <c r="AH26" s="541">
        <f t="shared" si="3"/>
        <v>40</v>
      </c>
      <c r="AI26" s="542">
        <f t="shared" si="4"/>
        <v>320.00000000000023</v>
      </c>
      <c r="AJ26" s="543">
        <f t="shared" si="7"/>
        <v>1760</v>
      </c>
      <c r="AK26" s="544" t="s">
        <v>804</v>
      </c>
      <c r="AL26" s="501" t="s">
        <v>808</v>
      </c>
    </row>
    <row r="27" spans="1:39" s="423" customFormat="1" ht="27" customHeight="1" thickBot="1">
      <c r="A27" s="457"/>
      <c r="B27" s="477">
        <v>22</v>
      </c>
      <c r="C27" s="478" t="s">
        <v>815</v>
      </c>
      <c r="D27" s="494" t="s">
        <v>771</v>
      </c>
      <c r="E27" s="480" t="s">
        <v>816</v>
      </c>
      <c r="F27" s="487">
        <v>18</v>
      </c>
      <c r="G27" s="487"/>
      <c r="H27" s="487"/>
      <c r="I27" s="487">
        <v>1</v>
      </c>
      <c r="J27" s="487"/>
      <c r="K27" s="487"/>
      <c r="L27" s="487">
        <v>1</v>
      </c>
      <c r="M27" s="487">
        <v>1</v>
      </c>
      <c r="N27" s="487">
        <v>1</v>
      </c>
      <c r="O27" s="487">
        <v>1</v>
      </c>
      <c r="P27" s="487">
        <v>0.5</v>
      </c>
      <c r="Q27" s="487"/>
      <c r="R27" s="487"/>
      <c r="S27" s="545"/>
      <c r="T27" s="513">
        <v>0.5</v>
      </c>
      <c r="U27" s="535">
        <f t="shared" si="0"/>
        <v>24</v>
      </c>
      <c r="V27" s="488">
        <v>10</v>
      </c>
      <c r="W27" s="488">
        <f t="shared" si="6"/>
        <v>34</v>
      </c>
      <c r="X27" s="546">
        <v>1</v>
      </c>
      <c r="Y27" s="547">
        <v>1</v>
      </c>
      <c r="Z27" s="547">
        <v>1</v>
      </c>
      <c r="AA27" s="547">
        <v>0.5</v>
      </c>
      <c r="AB27" s="547">
        <v>0.5</v>
      </c>
      <c r="AC27" s="547">
        <v>1</v>
      </c>
      <c r="AD27" s="547"/>
      <c r="AE27" s="547">
        <v>1</v>
      </c>
      <c r="AF27" s="548"/>
      <c r="AG27" s="549">
        <f t="shared" si="2"/>
        <v>6</v>
      </c>
      <c r="AH27" s="550">
        <f t="shared" si="3"/>
        <v>40</v>
      </c>
      <c r="AI27" s="551">
        <f t="shared" si="4"/>
        <v>320.00000000000023</v>
      </c>
      <c r="AJ27" s="552">
        <f t="shared" si="7"/>
        <v>1760</v>
      </c>
      <c r="AK27" s="553" t="s">
        <v>804</v>
      </c>
      <c r="AL27" s="501" t="s">
        <v>817</v>
      </c>
    </row>
    <row r="28" spans="1:39" s="423" customFormat="1" ht="25.5" customHeight="1">
      <c r="A28" s="457"/>
      <c r="B28" s="458">
        <v>28</v>
      </c>
      <c r="C28" s="459" t="s">
        <v>818</v>
      </c>
      <c r="D28" s="517" t="s">
        <v>819</v>
      </c>
      <c r="E28" s="495" t="s">
        <v>820</v>
      </c>
      <c r="F28" s="461">
        <v>4</v>
      </c>
      <c r="G28" s="461"/>
      <c r="H28" s="461"/>
      <c r="I28" s="461"/>
      <c r="J28" s="461"/>
      <c r="K28" s="461"/>
      <c r="L28" s="461"/>
      <c r="M28" s="461">
        <v>0.8</v>
      </c>
      <c r="N28" s="461"/>
      <c r="O28" s="461"/>
      <c r="P28" s="461"/>
      <c r="Q28" s="461"/>
      <c r="R28" s="461"/>
      <c r="S28" s="497"/>
      <c r="T28" s="497"/>
      <c r="U28" s="498">
        <f t="shared" si="0"/>
        <v>4.8</v>
      </c>
      <c r="V28" s="463">
        <v>2</v>
      </c>
      <c r="W28" s="485">
        <f t="shared" si="6"/>
        <v>6.8</v>
      </c>
      <c r="X28" s="465">
        <v>0.2</v>
      </c>
      <c r="Y28" s="461">
        <v>0.2</v>
      </c>
      <c r="Z28" s="461"/>
      <c r="AA28" s="461">
        <v>0.2</v>
      </c>
      <c r="AB28" s="461">
        <v>0.2</v>
      </c>
      <c r="AC28" s="461">
        <v>0.2</v>
      </c>
      <c r="AD28" s="461"/>
      <c r="AE28" s="461">
        <v>0.2</v>
      </c>
      <c r="AF28" s="497"/>
      <c r="AG28" s="485">
        <f t="shared" si="2"/>
        <v>1.2</v>
      </c>
      <c r="AH28" s="512">
        <f t="shared" si="3"/>
        <v>8</v>
      </c>
      <c r="AI28" s="467">
        <f t="shared" si="4"/>
        <v>64</v>
      </c>
      <c r="AJ28" s="514">
        <f t="shared" si="7"/>
        <v>352</v>
      </c>
      <c r="AK28" s="554">
        <v>20</v>
      </c>
      <c r="AL28" s="524"/>
    </row>
    <row r="29" spans="1:39" s="423" customFormat="1" ht="25.5" customHeight="1">
      <c r="A29" s="457"/>
      <c r="B29" s="458">
        <v>29</v>
      </c>
      <c r="C29" s="507" t="s">
        <v>821</v>
      </c>
      <c r="D29" s="555" t="s">
        <v>819</v>
      </c>
      <c r="E29" s="508" t="s">
        <v>822</v>
      </c>
      <c r="F29" s="472">
        <v>6</v>
      </c>
      <c r="G29" s="472">
        <v>1</v>
      </c>
      <c r="H29" s="472"/>
      <c r="I29" s="472"/>
      <c r="J29" s="472"/>
      <c r="K29" s="472"/>
      <c r="L29" s="472"/>
      <c r="M29" s="472">
        <v>0.4</v>
      </c>
      <c r="N29" s="472">
        <v>0.5</v>
      </c>
      <c r="O29" s="472"/>
      <c r="P29" s="472"/>
      <c r="Q29" s="472"/>
      <c r="R29" s="472"/>
      <c r="S29" s="525"/>
      <c r="T29" s="525"/>
      <c r="U29" s="512">
        <f t="shared" si="0"/>
        <v>7.9</v>
      </c>
      <c r="V29" s="503">
        <v>3</v>
      </c>
      <c r="W29" s="503">
        <f t="shared" si="6"/>
        <v>10.9</v>
      </c>
      <c r="X29" s="474">
        <v>0.5</v>
      </c>
      <c r="Y29" s="472"/>
      <c r="Z29" s="472">
        <v>0.5</v>
      </c>
      <c r="AA29" s="556">
        <v>0.25</v>
      </c>
      <c r="AB29" s="556">
        <v>0.25</v>
      </c>
      <c r="AC29" s="556">
        <v>0.3</v>
      </c>
      <c r="AD29" s="472"/>
      <c r="AE29" s="472">
        <v>0.5</v>
      </c>
      <c r="AF29" s="525"/>
      <c r="AG29" s="503">
        <f t="shared" si="2"/>
        <v>2.2999999999999998</v>
      </c>
      <c r="AH29" s="504">
        <f t="shared" si="3"/>
        <v>13.2</v>
      </c>
      <c r="AI29" s="473">
        <f>(17.6*AK29-36*AH29)</f>
        <v>105.60000000000008</v>
      </c>
      <c r="AJ29" s="505">
        <f t="shared" si="7"/>
        <v>580.79999999999995</v>
      </c>
      <c r="AK29" s="527">
        <v>33</v>
      </c>
      <c r="AL29" s="528"/>
    </row>
    <row r="30" spans="1:39" s="423" customFormat="1" ht="25.5" customHeight="1">
      <c r="A30" s="457"/>
      <c r="B30" s="471">
        <v>30</v>
      </c>
      <c r="C30" s="507" t="s">
        <v>823</v>
      </c>
      <c r="D30" s="502" t="s">
        <v>824</v>
      </c>
      <c r="E30" s="508" t="s">
        <v>825</v>
      </c>
      <c r="F30" s="472">
        <v>20</v>
      </c>
      <c r="G30" s="472"/>
      <c r="H30" s="472"/>
      <c r="I30" s="472"/>
      <c r="J30" s="472"/>
      <c r="K30" s="472"/>
      <c r="L30" s="472"/>
      <c r="M30" s="472">
        <v>1</v>
      </c>
      <c r="N30" s="472"/>
      <c r="O30" s="472"/>
      <c r="P30" s="472">
        <v>1</v>
      </c>
      <c r="Q30" s="472"/>
      <c r="R30" s="472">
        <v>2</v>
      </c>
      <c r="S30" s="525"/>
      <c r="T30" s="525"/>
      <c r="U30" s="512">
        <f t="shared" si="0"/>
        <v>24</v>
      </c>
      <c r="V30" s="503">
        <v>10</v>
      </c>
      <c r="W30" s="486">
        <f t="shared" si="6"/>
        <v>34</v>
      </c>
      <c r="X30" s="474">
        <v>1</v>
      </c>
      <c r="Y30" s="472">
        <v>1</v>
      </c>
      <c r="Z30" s="472"/>
      <c r="AA30" s="472">
        <v>1</v>
      </c>
      <c r="AB30" s="472">
        <v>1</v>
      </c>
      <c r="AC30" s="472">
        <v>1</v>
      </c>
      <c r="AD30" s="472"/>
      <c r="AE30" s="472">
        <v>1</v>
      </c>
      <c r="AF30" s="525"/>
      <c r="AG30" s="503">
        <f t="shared" si="2"/>
        <v>6</v>
      </c>
      <c r="AH30" s="504">
        <f t="shared" si="3"/>
        <v>40</v>
      </c>
      <c r="AI30" s="473">
        <f>(17.6*AK30-36*AH30)</f>
        <v>320.00000000000023</v>
      </c>
      <c r="AJ30" s="505">
        <f t="shared" si="7"/>
        <v>1760</v>
      </c>
      <c r="AK30" s="527">
        <v>100</v>
      </c>
      <c r="AL30" s="528" t="s">
        <v>826</v>
      </c>
    </row>
    <row r="31" spans="1:39" s="423" customFormat="1" ht="25.5" customHeight="1" thickBot="1">
      <c r="A31" s="457"/>
      <c r="B31" s="477">
        <v>31</v>
      </c>
      <c r="C31" s="478" t="s">
        <v>827</v>
      </c>
      <c r="D31" s="533" t="s">
        <v>824</v>
      </c>
      <c r="E31" s="557" t="s">
        <v>828</v>
      </c>
      <c r="F31" s="487">
        <v>20</v>
      </c>
      <c r="G31" s="487"/>
      <c r="H31" s="487"/>
      <c r="I31" s="487"/>
      <c r="J31" s="487"/>
      <c r="K31" s="487"/>
      <c r="L31" s="487"/>
      <c r="M31" s="487">
        <v>1</v>
      </c>
      <c r="N31" s="487">
        <v>1</v>
      </c>
      <c r="O31" s="487"/>
      <c r="P31" s="487">
        <v>1</v>
      </c>
      <c r="Q31" s="487"/>
      <c r="R31" s="487">
        <v>1</v>
      </c>
      <c r="S31" s="545"/>
      <c r="T31" s="545"/>
      <c r="U31" s="558">
        <f t="shared" si="0"/>
        <v>24</v>
      </c>
      <c r="V31" s="488">
        <v>10</v>
      </c>
      <c r="W31" s="488">
        <f t="shared" si="6"/>
        <v>34</v>
      </c>
      <c r="X31" s="559">
        <v>1</v>
      </c>
      <c r="Y31" s="487">
        <v>1</v>
      </c>
      <c r="Z31" s="487">
        <v>1</v>
      </c>
      <c r="AA31" s="487">
        <v>0.5</v>
      </c>
      <c r="AB31" s="487">
        <v>0.5</v>
      </c>
      <c r="AC31" s="487">
        <v>1</v>
      </c>
      <c r="AD31" s="487"/>
      <c r="AE31" s="487">
        <v>1</v>
      </c>
      <c r="AF31" s="545"/>
      <c r="AG31" s="488">
        <f t="shared" si="2"/>
        <v>6</v>
      </c>
      <c r="AH31" s="560">
        <f t="shared" si="3"/>
        <v>40</v>
      </c>
      <c r="AI31" s="473">
        <f>(17.6*AK31-36*AH31)</f>
        <v>320.00000000000023</v>
      </c>
      <c r="AJ31" s="514">
        <f t="shared" si="7"/>
        <v>1760</v>
      </c>
      <c r="AK31" s="561" t="s">
        <v>804</v>
      </c>
      <c r="AL31" s="562" t="s">
        <v>829</v>
      </c>
    </row>
    <row r="32" spans="1:39" s="423" customFormat="1" ht="13.5" customHeight="1" thickBot="1">
      <c r="A32" s="457"/>
      <c r="B32" s="563"/>
      <c r="C32" s="564"/>
      <c r="D32" s="565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7"/>
      <c r="V32" s="568"/>
      <c r="W32" s="567"/>
      <c r="X32" s="569"/>
      <c r="Y32" s="566"/>
      <c r="Z32" s="566"/>
      <c r="AA32" s="566"/>
      <c r="AB32" s="566"/>
      <c r="AC32" s="566"/>
      <c r="AD32" s="566"/>
      <c r="AE32" s="566"/>
      <c r="AF32" s="566"/>
      <c r="AG32" s="570"/>
      <c r="AH32" s="571"/>
      <c r="AI32" s="571"/>
      <c r="AJ32" s="567"/>
      <c r="AK32" s="553"/>
      <c r="AL32" s="572"/>
    </row>
    <row r="33" spans="1:42" s="423" customFormat="1" ht="15" customHeight="1">
      <c r="A33" s="457"/>
      <c r="B33" s="868"/>
      <c r="C33" s="871" t="s">
        <v>709</v>
      </c>
      <c r="D33" s="872"/>
      <c r="E33" s="872"/>
      <c r="F33" s="872"/>
      <c r="G33" s="872"/>
      <c r="H33" s="872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3"/>
      <c r="U33" s="880" t="s">
        <v>710</v>
      </c>
      <c r="V33" s="880" t="s">
        <v>711</v>
      </c>
      <c r="W33" s="880" t="s">
        <v>712</v>
      </c>
      <c r="X33" s="883" t="s">
        <v>713</v>
      </c>
      <c r="Y33" s="872"/>
      <c r="Z33" s="872"/>
      <c r="AA33" s="872"/>
      <c r="AB33" s="872"/>
      <c r="AC33" s="872"/>
      <c r="AD33" s="872"/>
      <c r="AE33" s="872"/>
      <c r="AF33" s="873"/>
      <c r="AG33" s="886" t="s">
        <v>714</v>
      </c>
      <c r="AH33" s="434"/>
      <c r="AI33" s="886" t="s">
        <v>715</v>
      </c>
      <c r="AJ33" s="905" t="s">
        <v>716</v>
      </c>
      <c r="AK33" s="435"/>
      <c r="AL33" s="436"/>
    </row>
    <row r="34" spans="1:42" s="423" customFormat="1" ht="15.75" customHeight="1">
      <c r="A34" s="457"/>
      <c r="B34" s="869"/>
      <c r="C34" s="874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6"/>
      <c r="U34" s="881"/>
      <c r="V34" s="881"/>
      <c r="W34" s="881"/>
      <c r="X34" s="884"/>
      <c r="Y34" s="875"/>
      <c r="Z34" s="875"/>
      <c r="AA34" s="875"/>
      <c r="AB34" s="875"/>
      <c r="AC34" s="875"/>
      <c r="AD34" s="875"/>
      <c r="AE34" s="875"/>
      <c r="AF34" s="876"/>
      <c r="AG34" s="887"/>
      <c r="AH34" s="437"/>
      <c r="AI34" s="887"/>
      <c r="AJ34" s="906"/>
      <c r="AK34" s="438"/>
      <c r="AL34" s="439"/>
    </row>
    <row r="35" spans="1:42" s="423" customFormat="1" ht="11.25" customHeight="1" thickBot="1">
      <c r="A35" s="457"/>
      <c r="B35" s="869"/>
      <c r="C35" s="877"/>
      <c r="D35" s="878"/>
      <c r="E35" s="878"/>
      <c r="F35" s="878"/>
      <c r="G35" s="878"/>
      <c r="H35" s="878"/>
      <c r="I35" s="878"/>
      <c r="J35" s="878"/>
      <c r="K35" s="878"/>
      <c r="L35" s="878"/>
      <c r="M35" s="878"/>
      <c r="N35" s="878"/>
      <c r="O35" s="878"/>
      <c r="P35" s="878"/>
      <c r="Q35" s="878"/>
      <c r="R35" s="878"/>
      <c r="S35" s="878"/>
      <c r="T35" s="879"/>
      <c r="U35" s="882"/>
      <c r="V35" s="882"/>
      <c r="W35" s="882"/>
      <c r="X35" s="885"/>
      <c r="Y35" s="878"/>
      <c r="Z35" s="878"/>
      <c r="AA35" s="878"/>
      <c r="AB35" s="878"/>
      <c r="AC35" s="878"/>
      <c r="AD35" s="878"/>
      <c r="AE35" s="878"/>
      <c r="AF35" s="879"/>
      <c r="AG35" s="888"/>
      <c r="AH35" s="437"/>
      <c r="AI35" s="888"/>
      <c r="AJ35" s="906"/>
      <c r="AK35" s="441"/>
      <c r="AL35" s="442"/>
      <c r="AM35" s="538"/>
    </row>
    <row r="36" spans="1:42" s="423" customFormat="1" ht="161.25" customHeight="1" thickBot="1">
      <c r="A36" s="457"/>
      <c r="B36" s="870"/>
      <c r="C36" s="444" t="s">
        <v>717</v>
      </c>
      <c r="D36" s="573" t="s">
        <v>718</v>
      </c>
      <c r="E36" s="573" t="s">
        <v>719</v>
      </c>
      <c r="F36" s="574" t="s">
        <v>720</v>
      </c>
      <c r="G36" s="446" t="s">
        <v>721</v>
      </c>
      <c r="H36" s="446"/>
      <c r="I36" s="446" t="s">
        <v>723</v>
      </c>
      <c r="J36" s="446" t="s">
        <v>724</v>
      </c>
      <c r="K36" s="446" t="s">
        <v>725</v>
      </c>
      <c r="L36" s="446" t="s">
        <v>726</v>
      </c>
      <c r="M36" s="446" t="s">
        <v>727</v>
      </c>
      <c r="N36" s="446" t="s">
        <v>728</v>
      </c>
      <c r="O36" s="446" t="s">
        <v>730</v>
      </c>
      <c r="P36" s="574" t="s">
        <v>729</v>
      </c>
      <c r="Q36" s="574" t="s">
        <v>731</v>
      </c>
      <c r="R36" s="574" t="s">
        <v>732</v>
      </c>
      <c r="S36" s="575" t="s">
        <v>733</v>
      </c>
      <c r="T36" s="575" t="s">
        <v>734</v>
      </c>
      <c r="U36" s="576" t="s">
        <v>735</v>
      </c>
      <c r="V36" s="577" t="s">
        <v>736</v>
      </c>
      <c r="W36" s="577" t="s">
        <v>737</v>
      </c>
      <c r="X36" s="578" t="s">
        <v>738</v>
      </c>
      <c r="Y36" s="574" t="s">
        <v>739</v>
      </c>
      <c r="Z36" s="574" t="s">
        <v>740</v>
      </c>
      <c r="AA36" s="574" t="s">
        <v>741</v>
      </c>
      <c r="AB36" s="574" t="s">
        <v>742</v>
      </c>
      <c r="AC36" s="574" t="s">
        <v>743</v>
      </c>
      <c r="AD36" s="574" t="s">
        <v>744</v>
      </c>
      <c r="AE36" s="574" t="s">
        <v>745</v>
      </c>
      <c r="AF36" s="575" t="s">
        <v>746</v>
      </c>
      <c r="AG36" s="579" t="s">
        <v>737</v>
      </c>
      <c r="AH36" s="580" t="s">
        <v>747</v>
      </c>
      <c r="AI36" s="581" t="s">
        <v>748</v>
      </c>
      <c r="AJ36" s="907"/>
      <c r="AK36" s="582" t="s">
        <v>259</v>
      </c>
      <c r="AL36" s="583" t="s">
        <v>749</v>
      </c>
    </row>
    <row r="37" spans="1:42" s="423" customFormat="1" ht="25.5" customHeight="1">
      <c r="A37" s="457"/>
      <c r="B37" s="584" t="s">
        <v>830</v>
      </c>
      <c r="C37" s="585" t="s">
        <v>831</v>
      </c>
      <c r="D37" s="586" t="s">
        <v>832</v>
      </c>
      <c r="E37" s="496" t="s">
        <v>833</v>
      </c>
      <c r="F37" s="496">
        <v>18</v>
      </c>
      <c r="G37" s="461">
        <v>2</v>
      </c>
      <c r="H37" s="461"/>
      <c r="I37" s="461"/>
      <c r="J37" s="461"/>
      <c r="K37" s="461"/>
      <c r="L37" s="461"/>
      <c r="M37" s="461">
        <v>0.5</v>
      </c>
      <c r="N37" s="587">
        <v>1</v>
      </c>
      <c r="O37" s="461">
        <v>1</v>
      </c>
      <c r="P37" s="496">
        <v>1</v>
      </c>
      <c r="Q37" s="496"/>
      <c r="R37" s="496"/>
      <c r="S37" s="519"/>
      <c r="T37" s="519">
        <v>0.5</v>
      </c>
      <c r="U37" s="463">
        <f t="shared" ref="U37:U57" si="8">SUM(F37:T37)</f>
        <v>24</v>
      </c>
      <c r="V37" s="463">
        <v>12</v>
      </c>
      <c r="W37" s="463">
        <f>SUM(U37+V37)</f>
        <v>36</v>
      </c>
      <c r="X37" s="520">
        <v>1</v>
      </c>
      <c r="Y37" s="496">
        <v>1</v>
      </c>
      <c r="Z37" s="496">
        <v>0.5</v>
      </c>
      <c r="AA37" s="588">
        <v>0.25</v>
      </c>
      <c r="AB37" s="496">
        <v>0.25</v>
      </c>
      <c r="AC37" s="496">
        <v>0.5</v>
      </c>
      <c r="AD37" s="496">
        <v>0.25</v>
      </c>
      <c r="AE37" s="588">
        <v>0.25</v>
      </c>
      <c r="AF37" s="519"/>
      <c r="AG37" s="589">
        <f t="shared" ref="AG37:AG57" si="9">SUM(X37:AF37)</f>
        <v>4</v>
      </c>
      <c r="AH37" s="499">
        <f t="shared" ref="AH37:AH57" si="10">SUM(W37+AG37)</f>
        <v>40</v>
      </c>
      <c r="AI37" s="462">
        <f>(17.6*AK37-36*AH37)</f>
        <v>320.00000000000023</v>
      </c>
      <c r="AJ37" s="514">
        <f>(AH37*36)+(AH37*8)</f>
        <v>1760</v>
      </c>
      <c r="AK37" s="523">
        <v>100</v>
      </c>
      <c r="AL37" s="528" t="s">
        <v>834</v>
      </c>
    </row>
    <row r="38" spans="1:42" s="423" customFormat="1" ht="25.5" customHeight="1">
      <c r="A38" s="457"/>
      <c r="B38" s="590" t="s">
        <v>835</v>
      </c>
      <c r="C38" s="591" t="s">
        <v>836</v>
      </c>
      <c r="D38" s="592" t="s">
        <v>837</v>
      </c>
      <c r="E38" s="472" t="s">
        <v>838</v>
      </c>
      <c r="F38" s="472">
        <v>20</v>
      </c>
      <c r="G38" s="472">
        <v>2</v>
      </c>
      <c r="H38" s="472"/>
      <c r="I38" s="472"/>
      <c r="J38" s="472"/>
      <c r="K38" s="472"/>
      <c r="L38" s="472"/>
      <c r="M38" s="472">
        <v>0.5</v>
      </c>
      <c r="N38" s="472">
        <v>0.5</v>
      </c>
      <c r="O38" s="472"/>
      <c r="P38" s="472">
        <v>1</v>
      </c>
      <c r="Q38" s="472"/>
      <c r="R38" s="472"/>
      <c r="S38" s="525"/>
      <c r="T38" s="525"/>
      <c r="U38" s="503">
        <f t="shared" si="8"/>
        <v>24</v>
      </c>
      <c r="V38" s="503">
        <v>12</v>
      </c>
      <c r="W38" s="503">
        <f t="shared" ref="W38:W57" si="11">SUM(U38+V38)</f>
        <v>36</v>
      </c>
      <c r="X38" s="474">
        <v>0.5</v>
      </c>
      <c r="Y38" s="472">
        <v>1</v>
      </c>
      <c r="Z38" s="472">
        <v>1</v>
      </c>
      <c r="AA38" s="472">
        <v>0.5</v>
      </c>
      <c r="AB38" s="556">
        <v>0.25</v>
      </c>
      <c r="AC38" s="472">
        <v>0.5</v>
      </c>
      <c r="AD38" s="472"/>
      <c r="AE38" s="556">
        <v>0.25</v>
      </c>
      <c r="AF38" s="525"/>
      <c r="AG38" s="503">
        <f t="shared" si="9"/>
        <v>4</v>
      </c>
      <c r="AH38" s="593">
        <f t="shared" si="10"/>
        <v>40</v>
      </c>
      <c r="AI38" s="473">
        <f t="shared" ref="AI38:AI57" si="12">(17.6*AK38-36*AH38)</f>
        <v>320.00000000000023</v>
      </c>
      <c r="AJ38" s="514">
        <f t="shared" ref="AJ38:AJ57" si="13">(AH38*36)+(AH38*8)</f>
        <v>1760</v>
      </c>
      <c r="AK38" s="527" t="s">
        <v>804</v>
      </c>
      <c r="AL38" s="528" t="s">
        <v>839</v>
      </c>
    </row>
    <row r="39" spans="1:42" s="423" customFormat="1" ht="25.5" customHeight="1">
      <c r="A39" s="457"/>
      <c r="B39" s="594" t="s">
        <v>840</v>
      </c>
      <c r="C39" s="591" t="s">
        <v>841</v>
      </c>
      <c r="D39" s="595" t="s">
        <v>842</v>
      </c>
      <c r="E39" s="472" t="s">
        <v>843</v>
      </c>
      <c r="F39" s="472">
        <v>14</v>
      </c>
      <c r="G39" s="472">
        <v>1.5</v>
      </c>
      <c r="H39" s="472"/>
      <c r="I39" s="472"/>
      <c r="J39" s="472"/>
      <c r="K39" s="472"/>
      <c r="L39" s="472"/>
      <c r="M39" s="472">
        <v>1</v>
      </c>
      <c r="N39" s="472">
        <v>1</v>
      </c>
      <c r="O39" s="472"/>
      <c r="P39" s="472">
        <v>1</v>
      </c>
      <c r="Q39" s="472"/>
      <c r="R39" s="556">
        <v>0.22</v>
      </c>
      <c r="S39" s="525"/>
      <c r="T39" s="525"/>
      <c r="U39" s="596">
        <f t="shared" si="8"/>
        <v>18.72</v>
      </c>
      <c r="V39" s="596">
        <v>7.75</v>
      </c>
      <c r="W39" s="596">
        <f t="shared" si="11"/>
        <v>26.47</v>
      </c>
      <c r="X39" s="474">
        <v>0.5</v>
      </c>
      <c r="Y39" s="472">
        <v>0.5</v>
      </c>
      <c r="Z39" s="472"/>
      <c r="AA39" s="472">
        <v>1</v>
      </c>
      <c r="AB39" s="472">
        <v>1</v>
      </c>
      <c r="AC39" s="472">
        <v>1</v>
      </c>
      <c r="AD39" s="472"/>
      <c r="AE39" s="556">
        <v>0.73</v>
      </c>
      <c r="AF39" s="473"/>
      <c r="AG39" s="597">
        <f t="shared" si="9"/>
        <v>4.7300000000000004</v>
      </c>
      <c r="AH39" s="593">
        <f t="shared" si="10"/>
        <v>31.2</v>
      </c>
      <c r="AI39" s="525">
        <f t="shared" si="12"/>
        <v>249.60000000000014</v>
      </c>
      <c r="AJ39" s="503">
        <f t="shared" si="13"/>
        <v>1372.8</v>
      </c>
      <c r="AK39" s="527" t="s">
        <v>844</v>
      </c>
      <c r="AL39" s="528" t="s">
        <v>753</v>
      </c>
    </row>
    <row r="40" spans="1:42" s="423" customFormat="1" ht="25.5" customHeight="1">
      <c r="A40" s="457"/>
      <c r="B40" s="590" t="s">
        <v>845</v>
      </c>
      <c r="C40" s="591" t="s">
        <v>846</v>
      </c>
      <c r="D40" s="595" t="s">
        <v>842</v>
      </c>
      <c r="E40" s="472" t="s">
        <v>847</v>
      </c>
      <c r="F40" s="472">
        <v>20</v>
      </c>
      <c r="G40" s="472">
        <v>2</v>
      </c>
      <c r="H40" s="472"/>
      <c r="I40" s="472"/>
      <c r="J40" s="472"/>
      <c r="K40" s="472"/>
      <c r="L40" s="472"/>
      <c r="M40" s="472"/>
      <c r="N40" s="556">
        <v>0.25</v>
      </c>
      <c r="O40" s="472">
        <v>1</v>
      </c>
      <c r="P40" s="472">
        <v>0.25</v>
      </c>
      <c r="Q40" s="472"/>
      <c r="R40" s="472"/>
      <c r="S40" s="525"/>
      <c r="T40" s="525">
        <v>0.5</v>
      </c>
      <c r="U40" s="503">
        <f t="shared" si="8"/>
        <v>24</v>
      </c>
      <c r="V40" s="503">
        <v>12</v>
      </c>
      <c r="W40" s="503">
        <f t="shared" si="11"/>
        <v>36</v>
      </c>
      <c r="X40" s="474">
        <v>1</v>
      </c>
      <c r="Y40" s="472">
        <v>0.5</v>
      </c>
      <c r="Z40" s="472">
        <v>0.5</v>
      </c>
      <c r="AA40" s="472"/>
      <c r="AB40" s="472">
        <v>0.5</v>
      </c>
      <c r="AC40" s="472">
        <v>1</v>
      </c>
      <c r="AD40" s="472"/>
      <c r="AE40" s="472">
        <v>0.5</v>
      </c>
      <c r="AF40" s="473"/>
      <c r="AG40" s="597">
        <f t="shared" si="9"/>
        <v>4</v>
      </c>
      <c r="AH40" s="593">
        <f t="shared" si="10"/>
        <v>40</v>
      </c>
      <c r="AI40" s="473">
        <f t="shared" si="12"/>
        <v>320.00000000000023</v>
      </c>
      <c r="AJ40" s="514">
        <f t="shared" si="13"/>
        <v>1760</v>
      </c>
      <c r="AK40" s="527">
        <v>100</v>
      </c>
      <c r="AL40" s="528" t="s">
        <v>848</v>
      </c>
    </row>
    <row r="41" spans="1:42" s="423" customFormat="1" ht="25.5" customHeight="1">
      <c r="A41" s="457"/>
      <c r="B41" s="594" t="s">
        <v>849</v>
      </c>
      <c r="C41" s="591" t="s">
        <v>850</v>
      </c>
      <c r="D41" s="595" t="s">
        <v>842</v>
      </c>
      <c r="E41" s="472" t="s">
        <v>851</v>
      </c>
      <c r="F41" s="472">
        <v>9</v>
      </c>
      <c r="G41" s="472">
        <v>1</v>
      </c>
      <c r="H41" s="472"/>
      <c r="I41" s="472"/>
      <c r="J41" s="472"/>
      <c r="K41" s="472"/>
      <c r="L41" s="472"/>
      <c r="M41" s="556">
        <v>0.25</v>
      </c>
      <c r="N41" s="556">
        <v>0.25</v>
      </c>
      <c r="O41" s="472">
        <v>1</v>
      </c>
      <c r="P41" s="556"/>
      <c r="Q41" s="472"/>
      <c r="R41" s="472"/>
      <c r="S41" s="525"/>
      <c r="T41" s="525">
        <v>0.5</v>
      </c>
      <c r="U41" s="526">
        <f t="shared" si="8"/>
        <v>12</v>
      </c>
      <c r="V41" s="526">
        <v>5</v>
      </c>
      <c r="W41" s="526">
        <f t="shared" si="11"/>
        <v>17</v>
      </c>
      <c r="X41" s="474">
        <v>0.5</v>
      </c>
      <c r="Y41" s="472">
        <v>0.5</v>
      </c>
      <c r="Z41" s="556">
        <v>0.75</v>
      </c>
      <c r="AA41" s="556">
        <v>0.25</v>
      </c>
      <c r="AB41" s="556">
        <v>0.25</v>
      </c>
      <c r="AC41" s="472">
        <v>0.5</v>
      </c>
      <c r="AD41" s="472"/>
      <c r="AE41" s="556">
        <v>0.25</v>
      </c>
      <c r="AF41" s="473"/>
      <c r="AG41" s="464">
        <f t="shared" si="9"/>
        <v>3</v>
      </c>
      <c r="AH41" s="529">
        <f t="shared" si="10"/>
        <v>20</v>
      </c>
      <c r="AI41" s="467">
        <f t="shared" si="12"/>
        <v>160.00000000000011</v>
      </c>
      <c r="AJ41" s="514">
        <f t="shared" si="13"/>
        <v>880</v>
      </c>
      <c r="AK41" s="527" t="s">
        <v>852</v>
      </c>
      <c r="AL41" s="528" t="s">
        <v>853</v>
      </c>
    </row>
    <row r="42" spans="1:42" s="423" customFormat="1" ht="25.5" customHeight="1" thickBot="1">
      <c r="A42" s="457"/>
      <c r="B42" s="598" t="s">
        <v>854</v>
      </c>
      <c r="C42" s="599" t="s">
        <v>855</v>
      </c>
      <c r="D42" s="600" t="s">
        <v>842</v>
      </c>
      <c r="E42" s="487" t="s">
        <v>856</v>
      </c>
      <c r="F42" s="487">
        <v>9</v>
      </c>
      <c r="G42" s="487">
        <v>1</v>
      </c>
      <c r="H42" s="487"/>
      <c r="I42" s="487"/>
      <c r="J42" s="487"/>
      <c r="K42" s="487"/>
      <c r="L42" s="487"/>
      <c r="M42" s="487">
        <v>0.25</v>
      </c>
      <c r="N42" s="487"/>
      <c r="O42" s="487">
        <v>1</v>
      </c>
      <c r="P42" s="487">
        <v>0.25</v>
      </c>
      <c r="Q42" s="487"/>
      <c r="R42" s="487"/>
      <c r="S42" s="545"/>
      <c r="T42" s="545">
        <v>0.5</v>
      </c>
      <c r="U42" s="488">
        <f t="shared" si="8"/>
        <v>12</v>
      </c>
      <c r="V42" s="488">
        <v>5</v>
      </c>
      <c r="W42" s="488">
        <f t="shared" si="11"/>
        <v>17</v>
      </c>
      <c r="X42" s="559">
        <v>0.5</v>
      </c>
      <c r="Y42" s="487">
        <v>0.5</v>
      </c>
      <c r="Z42" s="487">
        <v>0.75</v>
      </c>
      <c r="AA42" s="487">
        <v>0.25</v>
      </c>
      <c r="AB42" s="487">
        <v>0.25</v>
      </c>
      <c r="AC42" s="487">
        <v>0.5</v>
      </c>
      <c r="AD42" s="487"/>
      <c r="AE42" s="487">
        <v>0.25</v>
      </c>
      <c r="AF42" s="513"/>
      <c r="AG42" s="601">
        <f t="shared" si="9"/>
        <v>3</v>
      </c>
      <c r="AH42" s="602">
        <f t="shared" si="10"/>
        <v>20</v>
      </c>
      <c r="AI42" s="513">
        <f t="shared" si="12"/>
        <v>160.00000000000011</v>
      </c>
      <c r="AJ42" s="514">
        <f t="shared" si="13"/>
        <v>880</v>
      </c>
      <c r="AK42" s="561" t="s">
        <v>852</v>
      </c>
      <c r="AL42" s="562" t="s">
        <v>857</v>
      </c>
    </row>
    <row r="43" spans="1:42" s="423" customFormat="1" ht="25.5" customHeight="1">
      <c r="A43" s="457"/>
      <c r="B43" s="584" t="s">
        <v>858</v>
      </c>
      <c r="C43" s="591" t="s">
        <v>859</v>
      </c>
      <c r="D43" s="595" t="s">
        <v>860</v>
      </c>
      <c r="E43" s="472" t="s">
        <v>861</v>
      </c>
      <c r="F43" s="472">
        <v>18</v>
      </c>
      <c r="G43" s="472">
        <v>2</v>
      </c>
      <c r="H43" s="472"/>
      <c r="I43" s="472"/>
      <c r="J43" s="472"/>
      <c r="K43" s="472"/>
      <c r="L43" s="472"/>
      <c r="M43" s="472">
        <v>1</v>
      </c>
      <c r="N43" s="472">
        <v>1</v>
      </c>
      <c r="O43" s="472">
        <v>1</v>
      </c>
      <c r="P43" s="472"/>
      <c r="Q43" s="472"/>
      <c r="R43" s="472">
        <v>0.5</v>
      </c>
      <c r="S43" s="525"/>
      <c r="T43" s="525">
        <v>0.5</v>
      </c>
      <c r="U43" s="463">
        <f t="shared" si="8"/>
        <v>24</v>
      </c>
      <c r="V43" s="463">
        <v>10</v>
      </c>
      <c r="W43" s="463">
        <f t="shared" si="11"/>
        <v>34</v>
      </c>
      <c r="X43" s="474">
        <v>1</v>
      </c>
      <c r="Y43" s="472">
        <v>1</v>
      </c>
      <c r="Z43" s="472">
        <v>1</v>
      </c>
      <c r="AA43" s="472">
        <v>0.5</v>
      </c>
      <c r="AB43" s="472">
        <v>0.5</v>
      </c>
      <c r="AC43" s="472">
        <v>1</v>
      </c>
      <c r="AD43" s="472"/>
      <c r="AE43" s="472">
        <v>1</v>
      </c>
      <c r="AF43" s="525"/>
      <c r="AG43" s="526">
        <f t="shared" si="9"/>
        <v>6</v>
      </c>
      <c r="AH43" s="529">
        <f t="shared" si="10"/>
        <v>40</v>
      </c>
      <c r="AI43" s="467">
        <f t="shared" si="12"/>
        <v>320.00000000000023</v>
      </c>
      <c r="AJ43" s="514">
        <f t="shared" si="13"/>
        <v>1760</v>
      </c>
      <c r="AK43" s="527" t="s">
        <v>804</v>
      </c>
      <c r="AL43" s="528" t="s">
        <v>862</v>
      </c>
    </row>
    <row r="44" spans="1:42" s="423" customFormat="1" ht="25.5" customHeight="1">
      <c r="A44" s="457"/>
      <c r="B44" s="590" t="s">
        <v>863</v>
      </c>
      <c r="C44" s="591" t="s">
        <v>864</v>
      </c>
      <c r="D44" s="595" t="s">
        <v>860</v>
      </c>
      <c r="E44" s="472" t="s">
        <v>865</v>
      </c>
      <c r="F44" s="472">
        <v>6</v>
      </c>
      <c r="G44" s="472">
        <v>0.5</v>
      </c>
      <c r="H44" s="472"/>
      <c r="I44" s="472"/>
      <c r="J44" s="472"/>
      <c r="K44" s="472"/>
      <c r="L44" s="472"/>
      <c r="M44" s="472">
        <v>0.5</v>
      </c>
      <c r="N44" s="472">
        <v>0.5</v>
      </c>
      <c r="O44" s="472"/>
      <c r="P44" s="472"/>
      <c r="Q44" s="472"/>
      <c r="R44" s="472">
        <v>0.5</v>
      </c>
      <c r="S44" s="525"/>
      <c r="T44" s="525"/>
      <c r="U44" s="503">
        <f t="shared" si="8"/>
        <v>8</v>
      </c>
      <c r="V44" s="503">
        <v>3</v>
      </c>
      <c r="W44" s="503">
        <f t="shared" si="11"/>
        <v>11</v>
      </c>
      <c r="X44" s="474">
        <v>0.5</v>
      </c>
      <c r="Y44" s="556">
        <v>0.25</v>
      </c>
      <c r="Z44" s="472"/>
      <c r="AA44" s="556">
        <v>0.25</v>
      </c>
      <c r="AB44" s="556">
        <v>0.45</v>
      </c>
      <c r="AC44" s="556">
        <v>0.25</v>
      </c>
      <c r="AD44" s="472"/>
      <c r="AE44" s="472">
        <v>0.5</v>
      </c>
      <c r="AF44" s="525"/>
      <c r="AG44" s="503">
        <f t="shared" si="9"/>
        <v>2.2000000000000002</v>
      </c>
      <c r="AH44" s="593">
        <f t="shared" si="10"/>
        <v>13.2</v>
      </c>
      <c r="AI44" s="467">
        <f t="shared" si="12"/>
        <v>105.60000000000008</v>
      </c>
      <c r="AJ44" s="514">
        <f t="shared" si="13"/>
        <v>580.79999999999995</v>
      </c>
      <c r="AK44" s="527" t="s">
        <v>835</v>
      </c>
      <c r="AL44" s="528" t="s">
        <v>866</v>
      </c>
    </row>
    <row r="45" spans="1:42" s="423" customFormat="1" ht="25.5" customHeight="1" thickBot="1">
      <c r="A45" s="457"/>
      <c r="B45" s="603" t="s">
        <v>867</v>
      </c>
      <c r="C45" s="599" t="s">
        <v>868</v>
      </c>
      <c r="D45" s="600" t="s">
        <v>860</v>
      </c>
      <c r="E45" s="487" t="s">
        <v>869</v>
      </c>
      <c r="F45" s="487">
        <v>18</v>
      </c>
      <c r="G45" s="487">
        <v>2</v>
      </c>
      <c r="H45" s="487"/>
      <c r="I45" s="487"/>
      <c r="J45" s="487"/>
      <c r="K45" s="487"/>
      <c r="L45" s="487"/>
      <c r="M45" s="487">
        <v>1</v>
      </c>
      <c r="N45" s="487">
        <v>1</v>
      </c>
      <c r="O45" s="487">
        <v>1</v>
      </c>
      <c r="P45" s="487"/>
      <c r="Q45" s="487"/>
      <c r="R45" s="487">
        <v>0.5</v>
      </c>
      <c r="S45" s="487"/>
      <c r="T45" s="513">
        <v>0.5</v>
      </c>
      <c r="U45" s="526">
        <f t="shared" si="8"/>
        <v>24</v>
      </c>
      <c r="V45" s="526">
        <v>10</v>
      </c>
      <c r="W45" s="488">
        <f t="shared" si="11"/>
        <v>34</v>
      </c>
      <c r="X45" s="559">
        <v>1</v>
      </c>
      <c r="Y45" s="487">
        <v>1</v>
      </c>
      <c r="Z45" s="487">
        <v>1</v>
      </c>
      <c r="AA45" s="487">
        <v>0.5</v>
      </c>
      <c r="AB45" s="487">
        <v>0.5</v>
      </c>
      <c r="AC45" s="487">
        <v>1</v>
      </c>
      <c r="AD45" s="487"/>
      <c r="AE45" s="487">
        <v>1</v>
      </c>
      <c r="AF45" s="545"/>
      <c r="AG45" s="537">
        <f t="shared" si="9"/>
        <v>6</v>
      </c>
      <c r="AH45" s="602">
        <f t="shared" si="10"/>
        <v>40</v>
      </c>
      <c r="AI45" s="513">
        <f t="shared" si="12"/>
        <v>320.00000000000023</v>
      </c>
      <c r="AJ45" s="604">
        <f t="shared" si="13"/>
        <v>1760</v>
      </c>
      <c r="AK45" s="561" t="s">
        <v>804</v>
      </c>
      <c r="AL45" s="562" t="s">
        <v>870</v>
      </c>
    </row>
    <row r="46" spans="1:42" s="423" customFormat="1" ht="25.5" customHeight="1">
      <c r="A46" s="457"/>
      <c r="B46" s="605" t="s">
        <v>871</v>
      </c>
      <c r="C46" s="606" t="s">
        <v>872</v>
      </c>
      <c r="D46" s="607" t="s">
        <v>824</v>
      </c>
      <c r="E46" s="461" t="s">
        <v>873</v>
      </c>
      <c r="F46" s="461">
        <v>18</v>
      </c>
      <c r="G46" s="461">
        <v>2</v>
      </c>
      <c r="H46" s="461"/>
      <c r="I46" s="461"/>
      <c r="J46" s="461"/>
      <c r="K46" s="461"/>
      <c r="L46" s="461"/>
      <c r="M46" s="461">
        <v>1.5</v>
      </c>
      <c r="N46" s="461">
        <v>1</v>
      </c>
      <c r="O46" s="461">
        <v>1</v>
      </c>
      <c r="P46" s="461"/>
      <c r="Q46" s="461"/>
      <c r="R46" s="461"/>
      <c r="S46" s="461"/>
      <c r="T46" s="461">
        <v>0.5</v>
      </c>
      <c r="U46" s="498">
        <f t="shared" si="8"/>
        <v>24</v>
      </c>
      <c r="V46" s="498">
        <v>10</v>
      </c>
      <c r="W46" s="463">
        <f t="shared" si="11"/>
        <v>34</v>
      </c>
      <c r="X46" s="465">
        <v>1</v>
      </c>
      <c r="Y46" s="461">
        <v>1</v>
      </c>
      <c r="Z46" s="461">
        <v>1</v>
      </c>
      <c r="AA46" s="461">
        <v>0.5</v>
      </c>
      <c r="AB46" s="461">
        <v>0.5</v>
      </c>
      <c r="AC46" s="461">
        <v>1</v>
      </c>
      <c r="AD46" s="461"/>
      <c r="AE46" s="461">
        <v>1</v>
      </c>
      <c r="AF46" s="497"/>
      <c r="AG46" s="498">
        <f t="shared" si="9"/>
        <v>6</v>
      </c>
      <c r="AH46" s="529">
        <f t="shared" si="10"/>
        <v>40</v>
      </c>
      <c r="AI46" s="467">
        <f t="shared" si="12"/>
        <v>320.00000000000023</v>
      </c>
      <c r="AJ46" s="514">
        <f t="shared" si="13"/>
        <v>1760</v>
      </c>
      <c r="AK46" s="506" t="s">
        <v>804</v>
      </c>
      <c r="AL46" s="501" t="s">
        <v>874</v>
      </c>
    </row>
    <row r="47" spans="1:42" s="423" customFormat="1" ht="25.5" customHeight="1" thickBot="1">
      <c r="A47" s="457"/>
      <c r="B47" s="608" t="s">
        <v>875</v>
      </c>
      <c r="C47" s="599" t="s">
        <v>876</v>
      </c>
      <c r="D47" s="600" t="s">
        <v>824</v>
      </c>
      <c r="E47" s="511" t="s">
        <v>877</v>
      </c>
      <c r="F47" s="487">
        <v>18</v>
      </c>
      <c r="G47" s="487">
        <v>2</v>
      </c>
      <c r="H47" s="487"/>
      <c r="I47" s="487"/>
      <c r="J47" s="487"/>
      <c r="K47" s="487"/>
      <c r="L47" s="487"/>
      <c r="M47" s="487">
        <v>1.5</v>
      </c>
      <c r="N47" s="487">
        <v>1.5</v>
      </c>
      <c r="O47" s="487"/>
      <c r="P47" s="487"/>
      <c r="Q47" s="487"/>
      <c r="R47" s="487">
        <v>1</v>
      </c>
      <c r="S47" s="487"/>
      <c r="T47" s="513"/>
      <c r="U47" s="488">
        <f t="shared" si="8"/>
        <v>24</v>
      </c>
      <c r="V47" s="488">
        <v>10</v>
      </c>
      <c r="W47" s="526">
        <f t="shared" si="11"/>
        <v>34</v>
      </c>
      <c r="X47" s="559">
        <v>1</v>
      </c>
      <c r="Y47" s="487">
        <v>1</v>
      </c>
      <c r="Z47" s="487"/>
      <c r="AA47" s="487">
        <v>1</v>
      </c>
      <c r="AB47" s="487">
        <v>1</v>
      </c>
      <c r="AC47" s="487">
        <v>1</v>
      </c>
      <c r="AD47" s="487"/>
      <c r="AE47" s="487">
        <v>1</v>
      </c>
      <c r="AF47" s="545"/>
      <c r="AG47" s="537">
        <f t="shared" si="9"/>
        <v>6</v>
      </c>
      <c r="AH47" s="602">
        <f t="shared" si="10"/>
        <v>40</v>
      </c>
      <c r="AI47" s="513">
        <f t="shared" si="12"/>
        <v>320.00000000000023</v>
      </c>
      <c r="AJ47" s="604">
        <f t="shared" si="13"/>
        <v>1760</v>
      </c>
      <c r="AK47" s="561" t="s">
        <v>804</v>
      </c>
      <c r="AL47" s="562" t="s">
        <v>878</v>
      </c>
    </row>
    <row r="48" spans="1:42" s="423" customFormat="1" ht="25.5" customHeight="1">
      <c r="B48" s="518" t="s">
        <v>879</v>
      </c>
      <c r="C48" s="606" t="s">
        <v>880</v>
      </c>
      <c r="D48" s="607" t="s">
        <v>881</v>
      </c>
      <c r="E48" s="609" t="s">
        <v>882</v>
      </c>
      <c r="F48" s="461">
        <v>21</v>
      </c>
      <c r="G48" s="461"/>
      <c r="H48" s="461"/>
      <c r="I48" s="461"/>
      <c r="J48" s="461"/>
      <c r="K48" s="461"/>
      <c r="L48" s="461"/>
      <c r="M48" s="461">
        <v>1</v>
      </c>
      <c r="N48" s="461">
        <v>1</v>
      </c>
      <c r="O48" s="461"/>
      <c r="P48" s="461">
        <v>1</v>
      </c>
      <c r="Q48" s="461"/>
      <c r="R48" s="461"/>
      <c r="S48" s="461"/>
      <c r="T48" s="461"/>
      <c r="U48" s="463">
        <f t="shared" si="8"/>
        <v>24</v>
      </c>
      <c r="V48" s="463">
        <v>10</v>
      </c>
      <c r="W48" s="498">
        <f t="shared" si="11"/>
        <v>34</v>
      </c>
      <c r="X48" s="465">
        <v>1</v>
      </c>
      <c r="Y48" s="461">
        <v>1</v>
      </c>
      <c r="Z48" s="461"/>
      <c r="AA48" s="461">
        <v>1</v>
      </c>
      <c r="AB48" s="461">
        <v>1</v>
      </c>
      <c r="AC48" s="461">
        <v>1</v>
      </c>
      <c r="AD48" s="461"/>
      <c r="AE48" s="461">
        <v>1</v>
      </c>
      <c r="AF48" s="497"/>
      <c r="AG48" s="589">
        <f t="shared" si="9"/>
        <v>6</v>
      </c>
      <c r="AH48" s="529">
        <f t="shared" si="10"/>
        <v>40</v>
      </c>
      <c r="AI48" s="467">
        <f t="shared" si="12"/>
        <v>320.00000000000023</v>
      </c>
      <c r="AJ48" s="514">
        <f t="shared" si="13"/>
        <v>1760</v>
      </c>
      <c r="AK48" s="506" t="s">
        <v>804</v>
      </c>
      <c r="AL48" s="501" t="s">
        <v>883</v>
      </c>
      <c r="AN48" s="610"/>
      <c r="AO48" s="610"/>
      <c r="AP48" s="610"/>
    </row>
    <row r="49" spans="1:42" s="423" customFormat="1" ht="25.5" customHeight="1">
      <c r="A49" s="457"/>
      <c r="B49" s="611" t="s">
        <v>884</v>
      </c>
      <c r="C49" s="606" t="s">
        <v>885</v>
      </c>
      <c r="D49" s="612" t="s">
        <v>886</v>
      </c>
      <c r="E49" s="613" t="s">
        <v>887</v>
      </c>
      <c r="F49" s="461">
        <v>14</v>
      </c>
      <c r="G49" s="461"/>
      <c r="H49" s="461"/>
      <c r="I49" s="461"/>
      <c r="J49" s="461"/>
      <c r="K49" s="461"/>
      <c r="L49" s="461"/>
      <c r="M49" s="461">
        <v>1</v>
      </c>
      <c r="N49" s="461">
        <v>1</v>
      </c>
      <c r="O49" s="461"/>
      <c r="P49" s="461">
        <v>0.8</v>
      </c>
      <c r="Q49" s="461"/>
      <c r="R49" s="461"/>
      <c r="S49" s="461"/>
      <c r="T49" s="461"/>
      <c r="U49" s="463">
        <f>SUM(F49:T49)</f>
        <v>16.8</v>
      </c>
      <c r="V49" s="463">
        <v>7</v>
      </c>
      <c r="W49" s="463">
        <f>SUM(U49+V49)</f>
        <v>23.8</v>
      </c>
      <c r="X49" s="465">
        <v>0.5</v>
      </c>
      <c r="Y49" s="461">
        <v>0.5</v>
      </c>
      <c r="Z49" s="461"/>
      <c r="AA49" s="461">
        <v>1</v>
      </c>
      <c r="AB49" s="461">
        <v>1</v>
      </c>
      <c r="AC49" s="461">
        <v>0.5</v>
      </c>
      <c r="AD49" s="461"/>
      <c r="AE49" s="461">
        <v>0.7</v>
      </c>
      <c r="AF49" s="497"/>
      <c r="AG49" s="463">
        <f>SUM(X49:AF49)</f>
        <v>4.2</v>
      </c>
      <c r="AH49" s="529">
        <f>SUM(W49+AG49)</f>
        <v>28</v>
      </c>
      <c r="AI49" s="467">
        <f>(17.6*AK49-36*AH49)</f>
        <v>769.60000000000014</v>
      </c>
      <c r="AJ49" s="514">
        <f>(AH49*36)+(AH49*8)</f>
        <v>1232</v>
      </c>
      <c r="AK49" s="506" t="s">
        <v>888</v>
      </c>
      <c r="AL49" s="501"/>
      <c r="AN49" s="610"/>
      <c r="AO49" s="610"/>
      <c r="AP49" s="610"/>
    </row>
    <row r="50" spans="1:42" s="423" customFormat="1" ht="25.5" customHeight="1">
      <c r="A50" s="457"/>
      <c r="B50" s="611" t="s">
        <v>889</v>
      </c>
      <c r="C50" s="591" t="s">
        <v>890</v>
      </c>
      <c r="D50" s="595" t="s">
        <v>881</v>
      </c>
      <c r="E50" s="472" t="s">
        <v>891</v>
      </c>
      <c r="F50" s="472">
        <v>12</v>
      </c>
      <c r="G50" s="472">
        <v>1</v>
      </c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503">
        <f t="shared" si="8"/>
        <v>13</v>
      </c>
      <c r="V50" s="503">
        <v>6</v>
      </c>
      <c r="W50" s="614">
        <f t="shared" si="11"/>
        <v>19</v>
      </c>
      <c r="X50" s="474">
        <v>1</v>
      </c>
      <c r="Y50" s="556">
        <v>0.25</v>
      </c>
      <c r="Z50" s="556">
        <v>0.25</v>
      </c>
      <c r="AA50" s="472"/>
      <c r="AB50" s="472"/>
      <c r="AC50" s="556">
        <v>0.25</v>
      </c>
      <c r="AD50" s="472"/>
      <c r="AE50" s="556">
        <v>0.25</v>
      </c>
      <c r="AF50" s="525"/>
      <c r="AG50" s="503">
        <f t="shared" si="9"/>
        <v>2</v>
      </c>
      <c r="AH50" s="474">
        <f t="shared" si="10"/>
        <v>21</v>
      </c>
      <c r="AI50" s="467">
        <f t="shared" si="12"/>
        <v>124.00000000000011</v>
      </c>
      <c r="AJ50" s="514">
        <f t="shared" si="13"/>
        <v>924</v>
      </c>
      <c r="AK50" s="527" t="s">
        <v>852</v>
      </c>
      <c r="AL50" s="615" t="s">
        <v>892</v>
      </c>
    </row>
    <row r="51" spans="1:42" s="423" customFormat="1" ht="25.5" customHeight="1">
      <c r="A51" s="457"/>
      <c r="B51" s="611" t="s">
        <v>893</v>
      </c>
      <c r="C51" s="591" t="s">
        <v>894</v>
      </c>
      <c r="D51" s="595" t="s">
        <v>895</v>
      </c>
      <c r="E51" s="472" t="s">
        <v>896</v>
      </c>
      <c r="F51" s="472">
        <v>20</v>
      </c>
      <c r="G51" s="472">
        <v>2</v>
      </c>
      <c r="H51" s="472"/>
      <c r="I51" s="472"/>
      <c r="J51" s="472"/>
      <c r="K51" s="472"/>
      <c r="L51" s="472"/>
      <c r="M51" s="556">
        <v>0.25</v>
      </c>
      <c r="N51" s="472"/>
      <c r="O51" s="472">
        <v>1</v>
      </c>
      <c r="P51" s="472"/>
      <c r="Q51" s="472"/>
      <c r="R51" s="472"/>
      <c r="S51" s="472"/>
      <c r="T51" s="556">
        <v>0.75</v>
      </c>
      <c r="U51" s="503">
        <f t="shared" si="8"/>
        <v>24</v>
      </c>
      <c r="V51" s="503">
        <v>12</v>
      </c>
      <c r="W51" s="503">
        <f t="shared" si="11"/>
        <v>36</v>
      </c>
      <c r="X51" s="474">
        <v>1</v>
      </c>
      <c r="Y51" s="472">
        <v>1</v>
      </c>
      <c r="Z51" s="472"/>
      <c r="AA51" s="556">
        <v>0.5</v>
      </c>
      <c r="AB51" s="556">
        <v>0.5</v>
      </c>
      <c r="AC51" s="472">
        <v>0.5</v>
      </c>
      <c r="AD51" s="472"/>
      <c r="AE51" s="472">
        <v>0.5</v>
      </c>
      <c r="AF51" s="525"/>
      <c r="AG51" s="616">
        <f t="shared" si="9"/>
        <v>4</v>
      </c>
      <c r="AH51" s="593">
        <f t="shared" si="10"/>
        <v>40</v>
      </c>
      <c r="AI51" s="467">
        <f t="shared" si="12"/>
        <v>320.00000000000023</v>
      </c>
      <c r="AJ51" s="514">
        <f t="shared" si="13"/>
        <v>1760</v>
      </c>
      <c r="AK51" s="527" t="s">
        <v>804</v>
      </c>
      <c r="AL51" s="501"/>
    </row>
    <row r="52" spans="1:42" s="423" customFormat="1" ht="25.5" customHeight="1">
      <c r="A52" s="457"/>
      <c r="B52" s="611" t="s">
        <v>897</v>
      </c>
      <c r="C52" s="591" t="s">
        <v>898</v>
      </c>
      <c r="D52" s="595" t="s">
        <v>881</v>
      </c>
      <c r="E52" s="472" t="s">
        <v>899</v>
      </c>
      <c r="F52" s="472">
        <v>20</v>
      </c>
      <c r="G52" s="472">
        <v>2</v>
      </c>
      <c r="H52" s="472"/>
      <c r="I52" s="472"/>
      <c r="J52" s="472"/>
      <c r="K52" s="472"/>
      <c r="L52" s="472"/>
      <c r="M52" s="472">
        <v>1</v>
      </c>
      <c r="N52" s="472">
        <v>1</v>
      </c>
      <c r="O52" s="472"/>
      <c r="P52" s="472"/>
      <c r="Q52" s="472"/>
      <c r="R52" s="472"/>
      <c r="S52" s="472"/>
      <c r="T52" s="472"/>
      <c r="U52" s="503">
        <f t="shared" si="8"/>
        <v>24</v>
      </c>
      <c r="V52" s="503">
        <v>12</v>
      </c>
      <c r="W52" s="503">
        <f t="shared" si="11"/>
        <v>36</v>
      </c>
      <c r="X52" s="474">
        <v>0.5</v>
      </c>
      <c r="Y52" s="474">
        <v>0.5</v>
      </c>
      <c r="Z52" s="474">
        <v>1</v>
      </c>
      <c r="AA52" s="474">
        <v>0.5</v>
      </c>
      <c r="AB52" s="474">
        <v>0.5</v>
      </c>
      <c r="AC52" s="474">
        <v>0.5</v>
      </c>
      <c r="AD52" s="474"/>
      <c r="AE52" s="474">
        <v>0.5</v>
      </c>
      <c r="AF52" s="474"/>
      <c r="AG52" s="503">
        <f t="shared" si="9"/>
        <v>4</v>
      </c>
      <c r="AH52" s="560">
        <f t="shared" si="10"/>
        <v>40</v>
      </c>
      <c r="AI52" s="467">
        <f t="shared" si="12"/>
        <v>320.00000000000023</v>
      </c>
      <c r="AJ52" s="514">
        <f t="shared" si="13"/>
        <v>1760</v>
      </c>
      <c r="AK52" s="527" t="s">
        <v>804</v>
      </c>
      <c r="AL52" s="528" t="s">
        <v>900</v>
      </c>
    </row>
    <row r="53" spans="1:42" s="423" customFormat="1" ht="25.5" customHeight="1">
      <c r="A53" s="457"/>
      <c r="B53" s="611" t="s">
        <v>901</v>
      </c>
      <c r="C53" s="591" t="s">
        <v>902</v>
      </c>
      <c r="D53" s="595" t="s">
        <v>881</v>
      </c>
      <c r="E53" s="472" t="s">
        <v>903</v>
      </c>
      <c r="F53" s="472">
        <v>20</v>
      </c>
      <c r="G53" s="472">
        <v>2</v>
      </c>
      <c r="H53" s="472"/>
      <c r="I53" s="472"/>
      <c r="J53" s="472"/>
      <c r="K53" s="472"/>
      <c r="L53" s="472"/>
      <c r="M53" s="556">
        <v>0.25</v>
      </c>
      <c r="N53" s="556">
        <v>0.25</v>
      </c>
      <c r="O53" s="472">
        <v>1</v>
      </c>
      <c r="P53" s="472"/>
      <c r="Q53" s="472"/>
      <c r="R53" s="472"/>
      <c r="S53" s="472"/>
      <c r="T53" s="472">
        <v>0.5</v>
      </c>
      <c r="U53" s="503">
        <f t="shared" si="8"/>
        <v>24</v>
      </c>
      <c r="V53" s="503">
        <v>12</v>
      </c>
      <c r="W53" s="503">
        <f t="shared" si="11"/>
        <v>36</v>
      </c>
      <c r="X53" s="474">
        <v>1</v>
      </c>
      <c r="Y53" s="474">
        <v>1</v>
      </c>
      <c r="Z53" s="474"/>
      <c r="AA53" s="474">
        <v>0.5</v>
      </c>
      <c r="AB53" s="474">
        <v>0.5</v>
      </c>
      <c r="AC53" s="474">
        <v>0.5</v>
      </c>
      <c r="AD53" s="474"/>
      <c r="AE53" s="474">
        <v>0.5</v>
      </c>
      <c r="AF53" s="474"/>
      <c r="AG53" s="503">
        <f t="shared" si="9"/>
        <v>4</v>
      </c>
      <c r="AH53" s="593">
        <f t="shared" si="10"/>
        <v>40</v>
      </c>
      <c r="AI53" s="467">
        <f t="shared" si="12"/>
        <v>320.00000000000023</v>
      </c>
      <c r="AJ53" s="514">
        <f t="shared" si="13"/>
        <v>1760</v>
      </c>
      <c r="AK53" s="527" t="s">
        <v>804</v>
      </c>
      <c r="AL53" s="528"/>
    </row>
    <row r="54" spans="1:42" s="423" customFormat="1" ht="25.5" customHeight="1" thickBot="1">
      <c r="A54" s="457"/>
      <c r="B54" s="617" t="s">
        <v>904</v>
      </c>
      <c r="C54" s="591" t="s">
        <v>905</v>
      </c>
      <c r="D54" s="595" t="s">
        <v>881</v>
      </c>
      <c r="E54" s="472" t="s">
        <v>906</v>
      </c>
      <c r="F54" s="487">
        <v>19</v>
      </c>
      <c r="G54" s="618">
        <v>1.33</v>
      </c>
      <c r="H54" s="487"/>
      <c r="I54" s="487"/>
      <c r="J54" s="487"/>
      <c r="K54" s="487"/>
      <c r="L54" s="487"/>
      <c r="M54" s="487">
        <v>1</v>
      </c>
      <c r="N54" s="487">
        <v>1</v>
      </c>
      <c r="O54" s="487"/>
      <c r="P54" s="618">
        <v>1.67</v>
      </c>
      <c r="Q54" s="487"/>
      <c r="R54" s="487"/>
      <c r="S54" s="487"/>
      <c r="T54" s="487"/>
      <c r="U54" s="488">
        <f t="shared" si="8"/>
        <v>24</v>
      </c>
      <c r="V54" s="488">
        <v>10</v>
      </c>
      <c r="W54" s="503">
        <f t="shared" si="11"/>
        <v>34</v>
      </c>
      <c r="X54" s="602">
        <v>1</v>
      </c>
      <c r="Y54" s="559">
        <v>1</v>
      </c>
      <c r="Z54" s="559"/>
      <c r="AA54" s="559">
        <v>1</v>
      </c>
      <c r="AB54" s="559">
        <v>1</v>
      </c>
      <c r="AC54" s="559">
        <v>1</v>
      </c>
      <c r="AD54" s="559"/>
      <c r="AE54" s="559">
        <v>1</v>
      </c>
      <c r="AF54" s="559"/>
      <c r="AG54" s="488">
        <f t="shared" si="9"/>
        <v>6</v>
      </c>
      <c r="AH54" s="602">
        <f t="shared" si="10"/>
        <v>40</v>
      </c>
      <c r="AI54" s="513">
        <f t="shared" si="12"/>
        <v>320.00000000000023</v>
      </c>
      <c r="AJ54" s="604">
        <f t="shared" si="13"/>
        <v>1760</v>
      </c>
      <c r="AK54" s="561" t="s">
        <v>804</v>
      </c>
      <c r="AL54" s="562" t="s">
        <v>907</v>
      </c>
    </row>
    <row r="55" spans="1:42" s="423" customFormat="1" ht="28.5" customHeight="1">
      <c r="A55" s="457"/>
      <c r="B55" s="605" t="s">
        <v>852</v>
      </c>
      <c r="C55" s="585" t="s">
        <v>908</v>
      </c>
      <c r="D55" s="586" t="s">
        <v>909</v>
      </c>
      <c r="E55" s="619" t="s">
        <v>910</v>
      </c>
      <c r="F55" s="461">
        <v>20</v>
      </c>
      <c r="G55" s="461"/>
      <c r="H55" s="461"/>
      <c r="I55" s="461"/>
      <c r="J55" s="461"/>
      <c r="K55" s="461"/>
      <c r="L55" s="461"/>
      <c r="M55" s="461">
        <v>1</v>
      </c>
      <c r="N55" s="461">
        <v>1</v>
      </c>
      <c r="O55" s="461">
        <v>1</v>
      </c>
      <c r="P55" s="461">
        <v>0.5</v>
      </c>
      <c r="Q55" s="461"/>
      <c r="R55" s="461"/>
      <c r="S55" s="461"/>
      <c r="T55" s="461">
        <v>0.5</v>
      </c>
      <c r="U55" s="463">
        <f t="shared" si="8"/>
        <v>24</v>
      </c>
      <c r="V55" s="463">
        <v>10</v>
      </c>
      <c r="W55" s="620">
        <f t="shared" si="11"/>
        <v>34</v>
      </c>
      <c r="X55" s="465">
        <v>1</v>
      </c>
      <c r="Y55" s="461">
        <v>1</v>
      </c>
      <c r="Z55" s="461"/>
      <c r="AA55" s="461">
        <v>1</v>
      </c>
      <c r="AB55" s="461">
        <v>1</v>
      </c>
      <c r="AC55" s="461">
        <v>1</v>
      </c>
      <c r="AD55" s="461"/>
      <c r="AE55" s="461">
        <v>1</v>
      </c>
      <c r="AF55" s="467"/>
      <c r="AG55" s="466">
        <f t="shared" si="9"/>
        <v>6</v>
      </c>
      <c r="AH55" s="529">
        <f t="shared" si="10"/>
        <v>40</v>
      </c>
      <c r="AI55" s="497">
        <f t="shared" si="12"/>
        <v>320.00000000000023</v>
      </c>
      <c r="AJ55" s="468">
        <f t="shared" si="13"/>
        <v>1760</v>
      </c>
      <c r="AK55" s="506" t="s">
        <v>804</v>
      </c>
      <c r="AL55" s="501"/>
    </row>
    <row r="56" spans="1:42" s="423" customFormat="1" ht="25.5" customHeight="1" thickBot="1">
      <c r="A56" s="457"/>
      <c r="B56" s="603" t="s">
        <v>911</v>
      </c>
      <c r="C56" s="599" t="s">
        <v>912</v>
      </c>
      <c r="D56" s="600" t="s">
        <v>909</v>
      </c>
      <c r="E56" s="487" t="s">
        <v>913</v>
      </c>
      <c r="F56" s="487">
        <v>12</v>
      </c>
      <c r="G56" s="487"/>
      <c r="H56" s="487"/>
      <c r="I56" s="487"/>
      <c r="J56" s="487"/>
      <c r="K56" s="487"/>
      <c r="L56" s="487"/>
      <c r="M56" s="487">
        <v>1</v>
      </c>
      <c r="N56" s="487">
        <v>1</v>
      </c>
      <c r="O56" s="487"/>
      <c r="P56" s="487">
        <v>0.4</v>
      </c>
      <c r="Q56" s="487"/>
      <c r="R56" s="487"/>
      <c r="S56" s="487"/>
      <c r="T56" s="513"/>
      <c r="U56" s="463">
        <f t="shared" si="8"/>
        <v>14.4</v>
      </c>
      <c r="V56" s="485">
        <v>6</v>
      </c>
      <c r="W56" s="488">
        <f>SUM(U56+V56)</f>
        <v>20.399999999999999</v>
      </c>
      <c r="X56" s="559">
        <v>0.5</v>
      </c>
      <c r="Y56" s="487">
        <v>0.5</v>
      </c>
      <c r="Z56" s="487">
        <v>1</v>
      </c>
      <c r="AA56" s="618">
        <v>0.25</v>
      </c>
      <c r="AB56" s="618">
        <v>0.25</v>
      </c>
      <c r="AC56" s="487">
        <v>0.5</v>
      </c>
      <c r="AD56" s="487"/>
      <c r="AE56" s="487">
        <v>0.6</v>
      </c>
      <c r="AF56" s="545"/>
      <c r="AG56" s="526">
        <f t="shared" si="9"/>
        <v>3.6</v>
      </c>
      <c r="AH56" s="602">
        <f t="shared" si="10"/>
        <v>24</v>
      </c>
      <c r="AI56" s="513">
        <f t="shared" si="12"/>
        <v>192</v>
      </c>
      <c r="AJ56" s="621">
        <f t="shared" si="13"/>
        <v>1056</v>
      </c>
      <c r="AK56" s="561">
        <v>60</v>
      </c>
      <c r="AL56" s="562" t="s">
        <v>914</v>
      </c>
    </row>
    <row r="57" spans="1:42" s="423" customFormat="1" ht="25.5" customHeight="1" thickBot="1">
      <c r="A57" s="457"/>
      <c r="B57" s="617" t="s">
        <v>915</v>
      </c>
      <c r="C57" s="599" t="s">
        <v>916</v>
      </c>
      <c r="D57" s="622" t="s">
        <v>917</v>
      </c>
      <c r="E57" s="483" t="s">
        <v>918</v>
      </c>
      <c r="F57" s="547">
        <v>20</v>
      </c>
      <c r="G57" s="547"/>
      <c r="H57" s="547"/>
      <c r="I57" s="547"/>
      <c r="J57" s="547"/>
      <c r="K57" s="547"/>
      <c r="L57" s="547"/>
      <c r="M57" s="547">
        <v>1.5</v>
      </c>
      <c r="N57" s="547">
        <v>1</v>
      </c>
      <c r="O57" s="547">
        <v>1</v>
      </c>
      <c r="P57" s="547"/>
      <c r="Q57" s="547"/>
      <c r="R57" s="547"/>
      <c r="S57" s="547"/>
      <c r="T57" s="551">
        <v>0.5</v>
      </c>
      <c r="U57" s="549">
        <f t="shared" si="8"/>
        <v>24</v>
      </c>
      <c r="V57" s="549">
        <v>10</v>
      </c>
      <c r="W57" s="549">
        <f t="shared" si="11"/>
        <v>34</v>
      </c>
      <c r="X57" s="536">
        <v>1</v>
      </c>
      <c r="Y57" s="483">
        <v>1</v>
      </c>
      <c r="Z57" s="623"/>
      <c r="AA57" s="483">
        <v>1</v>
      </c>
      <c r="AB57" s="483">
        <v>1</v>
      </c>
      <c r="AC57" s="483">
        <v>1</v>
      </c>
      <c r="AD57" s="483"/>
      <c r="AE57" s="483">
        <v>1</v>
      </c>
      <c r="AF57" s="534"/>
      <c r="AG57" s="549">
        <f t="shared" si="9"/>
        <v>6</v>
      </c>
      <c r="AH57" s="624">
        <f t="shared" si="10"/>
        <v>40</v>
      </c>
      <c r="AI57" s="484">
        <f t="shared" si="12"/>
        <v>320.00000000000023</v>
      </c>
      <c r="AJ57" s="625">
        <f t="shared" si="13"/>
        <v>1760</v>
      </c>
      <c r="AK57" s="626" t="s">
        <v>804</v>
      </c>
      <c r="AL57" s="627"/>
    </row>
    <row r="58" spans="1:42" s="423" customFormat="1" ht="15" customHeight="1" thickBot="1">
      <c r="A58" s="457"/>
      <c r="B58" s="628"/>
      <c r="C58" s="629"/>
      <c r="D58" s="630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  <c r="P58" s="631"/>
      <c r="Q58" s="631"/>
      <c r="R58" s="631"/>
      <c r="S58" s="631"/>
      <c r="T58" s="908"/>
      <c r="U58" s="908"/>
      <c r="V58" s="908"/>
      <c r="W58" s="908"/>
      <c r="X58" s="908"/>
      <c r="Y58" s="908"/>
      <c r="Z58" s="908"/>
      <c r="AA58" s="908"/>
      <c r="AB58" s="908"/>
      <c r="AC58" s="908"/>
      <c r="AD58" s="908"/>
      <c r="AE58" s="908"/>
      <c r="AF58" s="908"/>
      <c r="AG58" s="908"/>
      <c r="AH58" s="908"/>
      <c r="AI58" s="908"/>
      <c r="AJ58" s="908"/>
      <c r="AK58" s="909"/>
      <c r="AL58" s="632"/>
    </row>
    <row r="59" spans="1:42" s="423" customFormat="1" ht="15" customHeight="1" thickBot="1">
      <c r="A59" s="457"/>
      <c r="B59" s="869"/>
      <c r="C59" s="897" t="s">
        <v>709</v>
      </c>
      <c r="D59" s="898"/>
      <c r="E59" s="898"/>
      <c r="F59" s="898"/>
      <c r="G59" s="898"/>
      <c r="H59" s="898"/>
      <c r="I59" s="898"/>
      <c r="J59" s="898"/>
      <c r="K59" s="898"/>
      <c r="L59" s="898"/>
      <c r="M59" s="898"/>
      <c r="N59" s="898"/>
      <c r="O59" s="898"/>
      <c r="P59" s="898"/>
      <c r="Q59" s="898"/>
      <c r="R59" s="898"/>
      <c r="S59" s="898"/>
      <c r="T59" s="898"/>
      <c r="U59" s="901" t="s">
        <v>710</v>
      </c>
      <c r="V59" s="902" t="s">
        <v>919</v>
      </c>
      <c r="W59" s="902" t="s">
        <v>712</v>
      </c>
      <c r="X59" s="910" t="s">
        <v>713</v>
      </c>
      <c r="Y59" s="910"/>
      <c r="Z59" s="910"/>
      <c r="AA59" s="910"/>
      <c r="AB59" s="910"/>
      <c r="AC59" s="910"/>
      <c r="AD59" s="910"/>
      <c r="AE59" s="910"/>
      <c r="AF59" s="910"/>
      <c r="AG59" s="901" t="s">
        <v>714</v>
      </c>
      <c r="AH59" s="633"/>
      <c r="AI59" s="901" t="s">
        <v>715</v>
      </c>
      <c r="AJ59" s="905" t="s">
        <v>716</v>
      </c>
      <c r="AK59" s="435"/>
      <c r="AL59" s="439"/>
    </row>
    <row r="60" spans="1:42" s="423" customFormat="1" ht="15.75" customHeight="1" thickBot="1">
      <c r="A60" s="457"/>
      <c r="B60" s="869"/>
      <c r="C60" s="897"/>
      <c r="D60" s="898"/>
      <c r="E60" s="898"/>
      <c r="F60" s="898"/>
      <c r="G60" s="898"/>
      <c r="H60" s="898"/>
      <c r="I60" s="898"/>
      <c r="J60" s="898"/>
      <c r="K60" s="898"/>
      <c r="L60" s="898"/>
      <c r="M60" s="898"/>
      <c r="N60" s="898"/>
      <c r="O60" s="898"/>
      <c r="P60" s="898"/>
      <c r="Q60" s="898"/>
      <c r="R60" s="898"/>
      <c r="S60" s="898"/>
      <c r="T60" s="898"/>
      <c r="U60" s="901"/>
      <c r="V60" s="903"/>
      <c r="W60" s="903"/>
      <c r="X60" s="898"/>
      <c r="Y60" s="898"/>
      <c r="Z60" s="898"/>
      <c r="AA60" s="898"/>
      <c r="AB60" s="898"/>
      <c r="AC60" s="898"/>
      <c r="AD60" s="898"/>
      <c r="AE60" s="898"/>
      <c r="AF60" s="898"/>
      <c r="AG60" s="901"/>
      <c r="AH60" s="634"/>
      <c r="AI60" s="901"/>
      <c r="AJ60" s="906"/>
      <c r="AK60" s="438"/>
      <c r="AL60" s="439"/>
    </row>
    <row r="61" spans="1:42" s="423" customFormat="1" ht="11.25" customHeight="1" thickBot="1">
      <c r="A61" s="457"/>
      <c r="B61" s="869"/>
      <c r="C61" s="899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1"/>
      <c r="V61" s="904"/>
      <c r="W61" s="904"/>
      <c r="X61" s="900"/>
      <c r="Y61" s="900"/>
      <c r="Z61" s="900"/>
      <c r="AA61" s="900"/>
      <c r="AB61" s="900"/>
      <c r="AC61" s="900"/>
      <c r="AD61" s="900"/>
      <c r="AE61" s="900"/>
      <c r="AF61" s="900"/>
      <c r="AG61" s="901"/>
      <c r="AH61" s="635"/>
      <c r="AI61" s="901"/>
      <c r="AJ61" s="906"/>
      <c r="AK61" s="441"/>
      <c r="AL61" s="442"/>
      <c r="AM61" s="538"/>
    </row>
    <row r="62" spans="1:42" s="423" customFormat="1" ht="161.25" customHeight="1" thickBot="1">
      <c r="A62" s="457"/>
      <c r="B62" s="896"/>
      <c r="C62" s="636" t="s">
        <v>717</v>
      </c>
      <c r="D62" s="511" t="s">
        <v>718</v>
      </c>
      <c r="E62" s="511" t="s">
        <v>719</v>
      </c>
      <c r="F62" s="637" t="s">
        <v>720</v>
      </c>
      <c r="G62" s="637" t="s">
        <v>721</v>
      </c>
      <c r="H62" s="637"/>
      <c r="I62" s="637" t="s">
        <v>723</v>
      </c>
      <c r="J62" s="638" t="s">
        <v>724</v>
      </c>
      <c r="K62" s="638" t="s">
        <v>725</v>
      </c>
      <c r="L62" s="638" t="s">
        <v>726</v>
      </c>
      <c r="M62" s="637" t="s">
        <v>727</v>
      </c>
      <c r="N62" s="637" t="s">
        <v>728</v>
      </c>
      <c r="O62" s="637" t="s">
        <v>729</v>
      </c>
      <c r="P62" s="638" t="s">
        <v>730</v>
      </c>
      <c r="Q62" s="638" t="s">
        <v>731</v>
      </c>
      <c r="R62" s="638" t="s">
        <v>732</v>
      </c>
      <c r="S62" s="639" t="s">
        <v>733</v>
      </c>
      <c r="T62" s="639" t="s">
        <v>734</v>
      </c>
      <c r="U62" s="640" t="s">
        <v>920</v>
      </c>
      <c r="V62" s="641" t="s">
        <v>736</v>
      </c>
      <c r="W62" s="642" t="s">
        <v>737</v>
      </c>
      <c r="X62" s="643" t="s">
        <v>738</v>
      </c>
      <c r="Y62" s="638" t="s">
        <v>739</v>
      </c>
      <c r="Z62" s="638" t="s">
        <v>740</v>
      </c>
      <c r="AA62" s="638" t="s">
        <v>741</v>
      </c>
      <c r="AB62" s="638" t="s">
        <v>742</v>
      </c>
      <c r="AC62" s="638" t="s">
        <v>743</v>
      </c>
      <c r="AD62" s="638" t="s">
        <v>744</v>
      </c>
      <c r="AE62" s="638" t="s">
        <v>745</v>
      </c>
      <c r="AF62" s="639" t="s">
        <v>746</v>
      </c>
      <c r="AG62" s="644" t="s">
        <v>921</v>
      </c>
      <c r="AH62" s="643" t="s">
        <v>747</v>
      </c>
      <c r="AI62" s="639" t="s">
        <v>748</v>
      </c>
      <c r="AJ62" s="907"/>
      <c r="AK62" s="582" t="s">
        <v>259</v>
      </c>
      <c r="AL62" s="583" t="s">
        <v>749</v>
      </c>
    </row>
    <row r="63" spans="1:42" s="423" customFormat="1" ht="25.5" customHeight="1">
      <c r="A63" s="457"/>
      <c r="B63" s="584" t="s">
        <v>922</v>
      </c>
      <c r="C63" s="585" t="s">
        <v>923</v>
      </c>
      <c r="D63" s="586" t="s">
        <v>924</v>
      </c>
      <c r="E63" s="496" t="s">
        <v>925</v>
      </c>
      <c r="F63" s="496">
        <v>22</v>
      </c>
      <c r="G63" s="496"/>
      <c r="H63" s="496"/>
      <c r="I63" s="496"/>
      <c r="J63" s="496"/>
      <c r="K63" s="496"/>
      <c r="L63" s="496"/>
      <c r="M63" s="588">
        <v>0.25</v>
      </c>
      <c r="N63" s="496"/>
      <c r="O63" s="496">
        <v>1</v>
      </c>
      <c r="P63" s="588">
        <v>0.25</v>
      </c>
      <c r="Q63" s="496"/>
      <c r="R63" s="496"/>
      <c r="S63" s="496"/>
      <c r="T63" s="462">
        <v>0.5</v>
      </c>
      <c r="U63" s="589">
        <f t="shared" ref="U63:U85" si="14">SUM(F63:T63)</f>
        <v>24</v>
      </c>
      <c r="V63" s="498">
        <v>10</v>
      </c>
      <c r="W63" s="498">
        <f>SUM(U63+V63)</f>
        <v>34</v>
      </c>
      <c r="X63" s="520">
        <v>1</v>
      </c>
      <c r="Y63" s="496">
        <v>1</v>
      </c>
      <c r="Z63" s="496"/>
      <c r="AA63" s="496">
        <v>1</v>
      </c>
      <c r="AB63" s="496">
        <v>1</v>
      </c>
      <c r="AC63" s="496">
        <v>1</v>
      </c>
      <c r="AD63" s="496"/>
      <c r="AE63" s="496">
        <v>1</v>
      </c>
      <c r="AF63" s="519"/>
      <c r="AG63" s="498">
        <f t="shared" ref="AG63:AG85" si="15">SUM(X63:AF63)</f>
        <v>6</v>
      </c>
      <c r="AH63" s="499">
        <f t="shared" ref="AH63:AH85" si="16">SUM(W63+AG63)</f>
        <v>40</v>
      </c>
      <c r="AI63" s="462">
        <f>(17.6*AK63-36*AH63)</f>
        <v>320.00000000000023</v>
      </c>
      <c r="AJ63" s="500">
        <f>(AH63*36)+(AH63*8)</f>
        <v>1760</v>
      </c>
      <c r="AK63" s="523">
        <v>100</v>
      </c>
      <c r="AL63" s="524" t="s">
        <v>926</v>
      </c>
    </row>
    <row r="64" spans="1:42" s="423" customFormat="1" ht="28.5" customHeight="1" thickBot="1">
      <c r="A64" s="457"/>
      <c r="B64" s="645" t="s">
        <v>927</v>
      </c>
      <c r="C64" s="599" t="s">
        <v>928</v>
      </c>
      <c r="D64" s="600" t="s">
        <v>924</v>
      </c>
      <c r="E64" s="487" t="s">
        <v>929</v>
      </c>
      <c r="F64" s="483">
        <v>20</v>
      </c>
      <c r="G64" s="483"/>
      <c r="H64" s="483"/>
      <c r="I64" s="483"/>
      <c r="J64" s="483"/>
      <c r="K64" s="483"/>
      <c r="L64" s="483"/>
      <c r="M64" s="483">
        <v>1</v>
      </c>
      <c r="N64" s="483">
        <v>1</v>
      </c>
      <c r="O64" s="483">
        <v>1</v>
      </c>
      <c r="P64" s="483">
        <v>0.5</v>
      </c>
      <c r="Q64" s="483"/>
      <c r="R64" s="483"/>
      <c r="S64" s="534"/>
      <c r="T64" s="534">
        <v>0.5</v>
      </c>
      <c r="U64" s="463">
        <f t="shared" si="14"/>
        <v>24</v>
      </c>
      <c r="V64" s="463">
        <v>10</v>
      </c>
      <c r="W64" s="463">
        <f t="shared" ref="W64:W85" si="17">SUM(U64+V64)</f>
        <v>34</v>
      </c>
      <c r="X64" s="536">
        <v>1</v>
      </c>
      <c r="Y64" s="483">
        <v>1</v>
      </c>
      <c r="Z64" s="483">
        <v>1</v>
      </c>
      <c r="AA64" s="483">
        <v>0.5</v>
      </c>
      <c r="AB64" s="483">
        <v>0.5</v>
      </c>
      <c r="AC64" s="483">
        <v>1</v>
      </c>
      <c r="AD64" s="483"/>
      <c r="AE64" s="483">
        <v>1</v>
      </c>
      <c r="AF64" s="534"/>
      <c r="AG64" s="463">
        <f t="shared" si="15"/>
        <v>6</v>
      </c>
      <c r="AH64" s="529">
        <f t="shared" si="16"/>
        <v>40</v>
      </c>
      <c r="AI64" s="467">
        <f t="shared" ref="AI64:AI85" si="18">(17.6*AK64-36*AH64)</f>
        <v>320.00000000000023</v>
      </c>
      <c r="AJ64" s="468">
        <f t="shared" ref="AJ64:AJ85" si="19">(AH64*36)+(AH64*8)</f>
        <v>1760</v>
      </c>
      <c r="AK64" s="561">
        <v>100</v>
      </c>
      <c r="AL64" s="562" t="s">
        <v>930</v>
      </c>
    </row>
    <row r="65" spans="1:42" s="423" customFormat="1" ht="28.5" customHeight="1">
      <c r="A65" s="457"/>
      <c r="B65" s="584" t="s">
        <v>931</v>
      </c>
      <c r="C65" s="585" t="s">
        <v>932</v>
      </c>
      <c r="D65" s="607" t="s">
        <v>933</v>
      </c>
      <c r="E65" s="646" t="s">
        <v>934</v>
      </c>
      <c r="F65" s="461">
        <v>20</v>
      </c>
      <c r="G65" s="461"/>
      <c r="H65" s="461"/>
      <c r="I65" s="461"/>
      <c r="J65" s="461"/>
      <c r="K65" s="461"/>
      <c r="L65" s="461"/>
      <c r="M65" s="461">
        <v>1</v>
      </c>
      <c r="N65" s="461">
        <v>1</v>
      </c>
      <c r="O65" s="461">
        <v>1</v>
      </c>
      <c r="P65" s="461">
        <v>0.5</v>
      </c>
      <c r="Q65" s="461"/>
      <c r="R65" s="461"/>
      <c r="S65" s="497"/>
      <c r="T65" s="497">
        <v>0.5</v>
      </c>
      <c r="U65" s="498">
        <f t="shared" si="14"/>
        <v>24</v>
      </c>
      <c r="V65" s="498">
        <v>10</v>
      </c>
      <c r="W65" s="498">
        <f t="shared" si="17"/>
        <v>34</v>
      </c>
      <c r="X65" s="465">
        <v>1</v>
      </c>
      <c r="Y65" s="461">
        <v>1</v>
      </c>
      <c r="Z65" s="461">
        <v>1</v>
      </c>
      <c r="AA65" s="461">
        <v>0.5</v>
      </c>
      <c r="AB65" s="461">
        <v>1</v>
      </c>
      <c r="AC65" s="461">
        <v>1</v>
      </c>
      <c r="AD65" s="461"/>
      <c r="AE65" s="461">
        <v>0.5</v>
      </c>
      <c r="AF65" s="497"/>
      <c r="AG65" s="498">
        <f t="shared" si="15"/>
        <v>6</v>
      </c>
      <c r="AH65" s="499">
        <f t="shared" si="16"/>
        <v>40</v>
      </c>
      <c r="AI65" s="462">
        <f t="shared" si="18"/>
        <v>320.00000000000023</v>
      </c>
      <c r="AJ65" s="500">
        <f t="shared" si="19"/>
        <v>1760</v>
      </c>
      <c r="AK65" s="506" t="s">
        <v>804</v>
      </c>
      <c r="AL65" s="524" t="s">
        <v>935</v>
      </c>
    </row>
    <row r="66" spans="1:42" s="423" customFormat="1" ht="28.5" customHeight="1">
      <c r="A66" s="457"/>
      <c r="B66" s="590" t="s">
        <v>936</v>
      </c>
      <c r="C66" s="591" t="s">
        <v>937</v>
      </c>
      <c r="D66" s="595" t="s">
        <v>933</v>
      </c>
      <c r="E66" s="647" t="s">
        <v>938</v>
      </c>
      <c r="F66" s="472">
        <v>11</v>
      </c>
      <c r="G66" s="472"/>
      <c r="H66" s="472"/>
      <c r="I66" s="472"/>
      <c r="J66" s="472"/>
      <c r="K66" s="472"/>
      <c r="L66" s="472"/>
      <c r="M66" s="472">
        <v>0.5</v>
      </c>
      <c r="N66" s="472">
        <v>0.4</v>
      </c>
      <c r="O66" s="472">
        <v>1</v>
      </c>
      <c r="P66" s="472"/>
      <c r="Q66" s="472">
        <v>1</v>
      </c>
      <c r="R66" s="472"/>
      <c r="S66" s="525"/>
      <c r="T66" s="525">
        <v>0.5</v>
      </c>
      <c r="U66" s="503">
        <f t="shared" si="14"/>
        <v>14.4</v>
      </c>
      <c r="V66" s="503">
        <v>6</v>
      </c>
      <c r="W66" s="503">
        <f t="shared" si="17"/>
        <v>20.399999999999999</v>
      </c>
      <c r="X66" s="474">
        <v>1</v>
      </c>
      <c r="Y66" s="472">
        <v>1</v>
      </c>
      <c r="Z66" s="472"/>
      <c r="AA66" s="472">
        <v>0.3</v>
      </c>
      <c r="AB66" s="472">
        <v>0.5</v>
      </c>
      <c r="AC66" s="472">
        <v>0.5</v>
      </c>
      <c r="AD66" s="472"/>
      <c r="AE66" s="472">
        <v>0.3</v>
      </c>
      <c r="AF66" s="525"/>
      <c r="AG66" s="503">
        <f t="shared" si="15"/>
        <v>3.5999999999999996</v>
      </c>
      <c r="AH66" s="593">
        <f t="shared" si="16"/>
        <v>24</v>
      </c>
      <c r="AI66" s="473">
        <f t="shared" si="18"/>
        <v>192</v>
      </c>
      <c r="AJ66" s="648">
        <f t="shared" si="19"/>
        <v>1056</v>
      </c>
      <c r="AK66" s="531">
        <v>60</v>
      </c>
      <c r="AL66" s="476" t="s">
        <v>939</v>
      </c>
    </row>
    <row r="67" spans="1:42" ht="28.5" customHeight="1" thickBot="1">
      <c r="A67" s="649"/>
      <c r="B67" s="650" t="s">
        <v>940</v>
      </c>
      <c r="C67" s="651" t="s">
        <v>941</v>
      </c>
      <c r="D67" s="652" t="s">
        <v>933</v>
      </c>
      <c r="E67" s="653" t="s">
        <v>942</v>
      </c>
      <c r="F67" s="654">
        <v>6</v>
      </c>
      <c r="G67" s="654"/>
      <c r="H67" s="654"/>
      <c r="I67" s="654"/>
      <c r="J67" s="654"/>
      <c r="K67" s="654"/>
      <c r="L67" s="654"/>
      <c r="M67" s="654">
        <v>1</v>
      </c>
      <c r="N67" s="654">
        <v>1</v>
      </c>
      <c r="O67" s="654"/>
      <c r="P67" s="654"/>
      <c r="Q67" s="654">
        <v>4</v>
      </c>
      <c r="R67" s="654"/>
      <c r="S67" s="655"/>
      <c r="T67" s="655"/>
      <c r="U67" s="656">
        <f>SUM(F67:T67)</f>
        <v>12</v>
      </c>
      <c r="V67" s="656">
        <v>5</v>
      </c>
      <c r="W67" s="656">
        <f>SUM(U67+V67)</f>
        <v>17</v>
      </c>
      <c r="X67" s="657">
        <v>0.5</v>
      </c>
      <c r="Y67" s="654">
        <v>0.5</v>
      </c>
      <c r="Z67" s="654"/>
      <c r="AA67" s="654">
        <v>0.5</v>
      </c>
      <c r="AB67" s="654">
        <v>0.5</v>
      </c>
      <c r="AC67" s="654">
        <v>0.5</v>
      </c>
      <c r="AD67" s="654"/>
      <c r="AE67" s="654">
        <v>0.5</v>
      </c>
      <c r="AF67" s="655"/>
      <c r="AG67" s="656">
        <f>SUM(X67:AF67)</f>
        <v>3</v>
      </c>
      <c r="AH67" s="658">
        <f>SUM(W67+AG67)</f>
        <v>20</v>
      </c>
      <c r="AI67" s="659">
        <f>(17.6*AK67-36*AH67)</f>
        <v>160.00000000000011</v>
      </c>
      <c r="AJ67" s="660">
        <f>(AH67*36)+(AH67*8)</f>
        <v>880</v>
      </c>
      <c r="AK67" s="661">
        <v>50</v>
      </c>
      <c r="AL67" s="662" t="s">
        <v>939</v>
      </c>
    </row>
    <row r="68" spans="1:42" s="423" customFormat="1" ht="28.5" customHeight="1">
      <c r="A68" s="457"/>
      <c r="B68" s="611" t="s">
        <v>943</v>
      </c>
      <c r="C68" s="591" t="s">
        <v>944</v>
      </c>
      <c r="D68" s="607" t="s">
        <v>945</v>
      </c>
      <c r="E68" s="646" t="s">
        <v>946</v>
      </c>
      <c r="F68" s="461">
        <v>20</v>
      </c>
      <c r="G68" s="461"/>
      <c r="H68" s="461"/>
      <c r="I68" s="461"/>
      <c r="J68" s="461"/>
      <c r="K68" s="461"/>
      <c r="L68" s="461"/>
      <c r="M68" s="461">
        <v>1</v>
      </c>
      <c r="N68" s="461">
        <v>1</v>
      </c>
      <c r="O68" s="461">
        <v>1</v>
      </c>
      <c r="P68" s="461">
        <v>0.5</v>
      </c>
      <c r="Q68" s="461"/>
      <c r="R68" s="461"/>
      <c r="S68" s="497"/>
      <c r="T68" s="497">
        <v>0.5</v>
      </c>
      <c r="U68" s="498">
        <f>SUM(F68:T68)</f>
        <v>24</v>
      </c>
      <c r="V68" s="498">
        <v>10</v>
      </c>
      <c r="W68" s="498">
        <f>SUM(U68+V68)</f>
        <v>34</v>
      </c>
      <c r="X68" s="465">
        <v>1</v>
      </c>
      <c r="Y68" s="461">
        <v>1</v>
      </c>
      <c r="Z68" s="461">
        <v>1</v>
      </c>
      <c r="AA68" s="461">
        <v>0.5</v>
      </c>
      <c r="AB68" s="461">
        <v>0.5</v>
      </c>
      <c r="AC68" s="461">
        <v>1</v>
      </c>
      <c r="AD68" s="461"/>
      <c r="AE68" s="461">
        <v>1</v>
      </c>
      <c r="AF68" s="497"/>
      <c r="AG68" s="498">
        <f>SUM(X68:AF68)</f>
        <v>6</v>
      </c>
      <c r="AH68" s="499">
        <f>SUM(W68+AG68)</f>
        <v>40</v>
      </c>
      <c r="AI68" s="462">
        <f>(17.6*AK68-36*AH68)</f>
        <v>320.00000000000023</v>
      </c>
      <c r="AJ68" s="500">
        <f>(AH68*36)+(AH68*8)</f>
        <v>1760</v>
      </c>
      <c r="AK68" s="523">
        <v>100</v>
      </c>
      <c r="AL68" s="501" t="s">
        <v>947</v>
      </c>
    </row>
    <row r="69" spans="1:42" s="423" customFormat="1" ht="28.5" customHeight="1" thickBot="1">
      <c r="A69" s="457"/>
      <c r="B69" s="663" t="s">
        <v>948</v>
      </c>
      <c r="C69" s="664" t="s">
        <v>949</v>
      </c>
      <c r="D69" s="665" t="s">
        <v>945</v>
      </c>
      <c r="E69" s="666" t="s">
        <v>950</v>
      </c>
      <c r="F69" s="481">
        <v>17</v>
      </c>
      <c r="G69" s="481"/>
      <c r="H69" s="481"/>
      <c r="I69" s="481"/>
      <c r="J69" s="481"/>
      <c r="K69" s="481"/>
      <c r="L69" s="481"/>
      <c r="M69" s="667">
        <v>0.75</v>
      </c>
      <c r="N69" s="481">
        <v>0.5</v>
      </c>
      <c r="O69" s="481">
        <v>1</v>
      </c>
      <c r="P69" s="481"/>
      <c r="Q69" s="481">
        <v>4</v>
      </c>
      <c r="R69" s="481"/>
      <c r="S69" s="540"/>
      <c r="T69" s="668">
        <v>0.75</v>
      </c>
      <c r="U69" s="537">
        <f>SUM(F69:T69)</f>
        <v>24</v>
      </c>
      <c r="V69" s="537">
        <v>10</v>
      </c>
      <c r="W69" s="537">
        <f>SUM(U69+V69)</f>
        <v>34</v>
      </c>
      <c r="X69" s="539">
        <v>1</v>
      </c>
      <c r="Y69" s="481">
        <v>1</v>
      </c>
      <c r="Z69" s="481"/>
      <c r="AA69" s="481">
        <v>1</v>
      </c>
      <c r="AB69" s="481">
        <v>1</v>
      </c>
      <c r="AC69" s="481">
        <v>1</v>
      </c>
      <c r="AD69" s="481"/>
      <c r="AE69" s="481">
        <v>1</v>
      </c>
      <c r="AF69" s="540"/>
      <c r="AG69" s="537">
        <f>SUM(X69:AF69)</f>
        <v>6</v>
      </c>
      <c r="AH69" s="624">
        <f>SUM(W69+AG69)</f>
        <v>40</v>
      </c>
      <c r="AI69" s="484">
        <f>(17.6*AK69-36*AH69)</f>
        <v>320.00000000000023</v>
      </c>
      <c r="AJ69" s="625">
        <f>(AH69*36)+(AH69*8)</f>
        <v>1760</v>
      </c>
      <c r="AK69" s="626">
        <v>100</v>
      </c>
      <c r="AL69" s="669" t="s">
        <v>951</v>
      </c>
    </row>
    <row r="70" spans="1:42" s="423" customFormat="1" ht="27.9" customHeight="1">
      <c r="A70" s="457"/>
      <c r="B70" s="584" t="s">
        <v>952</v>
      </c>
      <c r="C70" s="670" t="s">
        <v>953</v>
      </c>
      <c r="D70" s="586" t="s">
        <v>954</v>
      </c>
      <c r="E70" s="496" t="s">
        <v>955</v>
      </c>
      <c r="F70" s="496">
        <v>6</v>
      </c>
      <c r="G70" s="496"/>
      <c r="H70" s="496"/>
      <c r="I70" s="496"/>
      <c r="J70" s="496"/>
      <c r="K70" s="496"/>
      <c r="L70" s="496"/>
      <c r="M70" s="496"/>
      <c r="N70" s="496"/>
      <c r="O70" s="496"/>
      <c r="P70" s="496">
        <v>1</v>
      </c>
      <c r="Q70" s="496">
        <v>4</v>
      </c>
      <c r="R70" s="496">
        <v>1</v>
      </c>
      <c r="S70" s="519"/>
      <c r="T70" s="519"/>
      <c r="U70" s="498">
        <f t="shared" si="14"/>
        <v>12</v>
      </c>
      <c r="V70" s="498">
        <v>5</v>
      </c>
      <c r="W70" s="498">
        <f t="shared" si="17"/>
        <v>17</v>
      </c>
      <c r="X70" s="520">
        <v>0.5</v>
      </c>
      <c r="Y70" s="496">
        <v>0.5</v>
      </c>
      <c r="Z70" s="496"/>
      <c r="AA70" s="496">
        <v>0.5</v>
      </c>
      <c r="AB70" s="496">
        <v>0.5</v>
      </c>
      <c r="AC70" s="496">
        <v>0.5</v>
      </c>
      <c r="AD70" s="496"/>
      <c r="AE70" s="496">
        <v>0.5</v>
      </c>
      <c r="AF70" s="519"/>
      <c r="AG70" s="498">
        <f t="shared" si="15"/>
        <v>3</v>
      </c>
      <c r="AH70" s="499">
        <f t="shared" si="16"/>
        <v>20</v>
      </c>
      <c r="AI70" s="462">
        <f t="shared" si="18"/>
        <v>160.00000000000011</v>
      </c>
      <c r="AJ70" s="468">
        <f t="shared" si="19"/>
        <v>880</v>
      </c>
      <c r="AK70" s="506">
        <v>50</v>
      </c>
      <c r="AL70" s="501" t="s">
        <v>956</v>
      </c>
    </row>
    <row r="71" spans="1:42" s="423" customFormat="1" ht="27.9" customHeight="1" thickBot="1">
      <c r="A71" s="457"/>
      <c r="B71" s="645" t="s">
        <v>957</v>
      </c>
      <c r="C71" s="599" t="s">
        <v>958</v>
      </c>
      <c r="D71" s="600" t="s">
        <v>954</v>
      </c>
      <c r="E71" s="487" t="s">
        <v>959</v>
      </c>
      <c r="F71" s="487">
        <v>20</v>
      </c>
      <c r="G71" s="487"/>
      <c r="H71" s="487"/>
      <c r="I71" s="487"/>
      <c r="J71" s="487"/>
      <c r="K71" s="487"/>
      <c r="L71" s="487"/>
      <c r="M71" s="487"/>
      <c r="N71" s="487"/>
      <c r="O71" s="487">
        <v>1</v>
      </c>
      <c r="P71" s="487">
        <v>0.5</v>
      </c>
      <c r="Q71" s="487">
        <v>2</v>
      </c>
      <c r="R71" s="487"/>
      <c r="S71" s="545"/>
      <c r="T71" s="545">
        <v>0.5</v>
      </c>
      <c r="U71" s="463">
        <f t="shared" si="14"/>
        <v>24</v>
      </c>
      <c r="V71" s="463">
        <v>10</v>
      </c>
      <c r="W71" s="463">
        <f t="shared" si="17"/>
        <v>34</v>
      </c>
      <c r="X71" s="559">
        <v>1</v>
      </c>
      <c r="Y71" s="487">
        <v>1</v>
      </c>
      <c r="Z71" s="487">
        <v>1</v>
      </c>
      <c r="AA71" s="487">
        <v>0.5</v>
      </c>
      <c r="AB71" s="487">
        <v>0.5</v>
      </c>
      <c r="AC71" s="487">
        <v>1</v>
      </c>
      <c r="AD71" s="487"/>
      <c r="AE71" s="487">
        <v>1</v>
      </c>
      <c r="AF71" s="545"/>
      <c r="AG71" s="463">
        <f t="shared" si="15"/>
        <v>6</v>
      </c>
      <c r="AH71" s="529">
        <f t="shared" si="16"/>
        <v>40</v>
      </c>
      <c r="AI71" s="467">
        <f t="shared" si="18"/>
        <v>320.00000000000023</v>
      </c>
      <c r="AJ71" s="625">
        <f t="shared" si="19"/>
        <v>1760</v>
      </c>
      <c r="AK71" s="626" t="s">
        <v>804</v>
      </c>
      <c r="AL71" s="562" t="s">
        <v>960</v>
      </c>
    </row>
    <row r="72" spans="1:42" s="423" customFormat="1" ht="27.75" customHeight="1">
      <c r="A72" s="457"/>
      <c r="B72" s="584" t="s">
        <v>961</v>
      </c>
      <c r="C72" s="606" t="s">
        <v>962</v>
      </c>
      <c r="D72" s="607" t="s">
        <v>963</v>
      </c>
      <c r="E72" s="613" t="s">
        <v>964</v>
      </c>
      <c r="F72" s="461">
        <v>7</v>
      </c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>
        <v>2</v>
      </c>
      <c r="R72" s="461">
        <v>1.8</v>
      </c>
      <c r="S72" s="497"/>
      <c r="T72" s="497"/>
      <c r="U72" s="498">
        <f t="shared" si="14"/>
        <v>10.8</v>
      </c>
      <c r="V72" s="498">
        <v>4.5</v>
      </c>
      <c r="W72" s="498">
        <f t="shared" si="17"/>
        <v>15.3</v>
      </c>
      <c r="X72" s="465">
        <v>0.5</v>
      </c>
      <c r="Y72" s="461">
        <v>0.5</v>
      </c>
      <c r="Z72" s="461"/>
      <c r="AA72" s="461">
        <v>0.2</v>
      </c>
      <c r="AB72" s="461">
        <v>0.5</v>
      </c>
      <c r="AC72" s="461">
        <v>0.5</v>
      </c>
      <c r="AD72" s="461"/>
      <c r="AE72" s="496">
        <v>0.5</v>
      </c>
      <c r="AF72" s="497"/>
      <c r="AG72" s="498">
        <f t="shared" si="15"/>
        <v>2.7</v>
      </c>
      <c r="AH72" s="499">
        <f t="shared" si="16"/>
        <v>18</v>
      </c>
      <c r="AI72" s="462">
        <f t="shared" si="18"/>
        <v>144.00000000000011</v>
      </c>
      <c r="AJ72" s="468">
        <f t="shared" si="19"/>
        <v>792</v>
      </c>
      <c r="AK72" s="506">
        <v>45</v>
      </c>
      <c r="AL72" s="671" t="s">
        <v>965</v>
      </c>
    </row>
    <row r="73" spans="1:42" s="423" customFormat="1" ht="27.75" customHeight="1" thickBot="1">
      <c r="A73" s="457"/>
      <c r="B73" s="645" t="s">
        <v>966</v>
      </c>
      <c r="C73" s="599" t="s">
        <v>967</v>
      </c>
      <c r="D73" s="600" t="s">
        <v>963</v>
      </c>
      <c r="E73" s="672" t="s">
        <v>968</v>
      </c>
      <c r="F73" s="487">
        <v>19</v>
      </c>
      <c r="G73" s="487"/>
      <c r="H73" s="487"/>
      <c r="I73" s="487"/>
      <c r="J73" s="487"/>
      <c r="K73" s="487"/>
      <c r="L73" s="487"/>
      <c r="M73" s="487"/>
      <c r="N73" s="487">
        <v>1</v>
      </c>
      <c r="O73" s="487"/>
      <c r="P73" s="487">
        <v>1</v>
      </c>
      <c r="Q73" s="487">
        <v>1</v>
      </c>
      <c r="R73" s="487">
        <v>2</v>
      </c>
      <c r="S73" s="545"/>
      <c r="T73" s="545"/>
      <c r="U73" s="463">
        <f t="shared" si="14"/>
        <v>24</v>
      </c>
      <c r="V73" s="463">
        <v>10</v>
      </c>
      <c r="W73" s="463">
        <f t="shared" si="17"/>
        <v>34</v>
      </c>
      <c r="X73" s="559">
        <v>1</v>
      </c>
      <c r="Y73" s="487">
        <v>1</v>
      </c>
      <c r="Z73" s="487"/>
      <c r="AA73" s="487">
        <v>1</v>
      </c>
      <c r="AB73" s="487">
        <v>1</v>
      </c>
      <c r="AC73" s="487">
        <v>1</v>
      </c>
      <c r="AD73" s="487"/>
      <c r="AE73" s="487">
        <v>1</v>
      </c>
      <c r="AF73" s="545"/>
      <c r="AG73" s="463">
        <f t="shared" si="15"/>
        <v>6</v>
      </c>
      <c r="AH73" s="529">
        <f t="shared" si="16"/>
        <v>40</v>
      </c>
      <c r="AI73" s="467">
        <f t="shared" si="18"/>
        <v>320.00000000000023</v>
      </c>
      <c r="AJ73" s="468">
        <f t="shared" si="19"/>
        <v>1760</v>
      </c>
      <c r="AK73" s="561">
        <v>100</v>
      </c>
      <c r="AL73" s="562" t="s">
        <v>965</v>
      </c>
    </row>
    <row r="74" spans="1:42" s="423" customFormat="1" ht="25.5" customHeight="1">
      <c r="A74" s="457"/>
      <c r="B74" s="584" t="s">
        <v>969</v>
      </c>
      <c r="C74" s="606" t="s">
        <v>970</v>
      </c>
      <c r="D74" s="673" t="s">
        <v>971</v>
      </c>
      <c r="E74" s="674" t="s">
        <v>972</v>
      </c>
      <c r="F74" s="461">
        <v>20</v>
      </c>
      <c r="G74" s="461"/>
      <c r="H74" s="461"/>
      <c r="I74" s="461"/>
      <c r="J74" s="461"/>
      <c r="K74" s="461"/>
      <c r="L74" s="461"/>
      <c r="M74" s="461">
        <v>1</v>
      </c>
      <c r="N74" s="461">
        <v>1</v>
      </c>
      <c r="O74" s="461"/>
      <c r="P74" s="461">
        <v>1</v>
      </c>
      <c r="Q74" s="461"/>
      <c r="R74" s="461">
        <v>1</v>
      </c>
      <c r="S74" s="497"/>
      <c r="T74" s="497"/>
      <c r="U74" s="498">
        <f t="shared" si="14"/>
        <v>24</v>
      </c>
      <c r="V74" s="498">
        <v>10</v>
      </c>
      <c r="W74" s="498">
        <f t="shared" si="17"/>
        <v>34</v>
      </c>
      <c r="X74" s="465">
        <v>1</v>
      </c>
      <c r="Y74" s="461">
        <v>1</v>
      </c>
      <c r="Z74" s="461"/>
      <c r="AA74" s="461">
        <v>1</v>
      </c>
      <c r="AB74" s="461">
        <v>1</v>
      </c>
      <c r="AC74" s="461">
        <v>1</v>
      </c>
      <c r="AD74" s="461"/>
      <c r="AE74" s="461">
        <v>1</v>
      </c>
      <c r="AF74" s="497"/>
      <c r="AG74" s="498">
        <f t="shared" si="15"/>
        <v>6</v>
      </c>
      <c r="AH74" s="499">
        <f t="shared" si="16"/>
        <v>40</v>
      </c>
      <c r="AI74" s="462">
        <f t="shared" si="18"/>
        <v>320.00000000000023</v>
      </c>
      <c r="AJ74" s="500">
        <f t="shared" si="19"/>
        <v>1760</v>
      </c>
      <c r="AK74" s="506">
        <v>100</v>
      </c>
      <c r="AL74" s="524" t="s">
        <v>973</v>
      </c>
    </row>
    <row r="75" spans="1:42" s="423" customFormat="1" ht="25.5" customHeight="1">
      <c r="A75" s="457"/>
      <c r="B75" s="675" t="s">
        <v>974</v>
      </c>
      <c r="C75" s="591" t="s">
        <v>975</v>
      </c>
      <c r="D75" s="676" t="s">
        <v>971</v>
      </c>
      <c r="E75" s="677" t="s">
        <v>976</v>
      </c>
      <c r="F75" s="472">
        <v>20</v>
      </c>
      <c r="G75" s="472"/>
      <c r="H75" s="472"/>
      <c r="I75" s="472"/>
      <c r="J75" s="472"/>
      <c r="K75" s="472"/>
      <c r="L75" s="472"/>
      <c r="M75" s="472">
        <v>0.5</v>
      </c>
      <c r="N75" s="472">
        <v>1</v>
      </c>
      <c r="O75" s="472">
        <v>1</v>
      </c>
      <c r="P75" s="472">
        <v>1</v>
      </c>
      <c r="Q75" s="461"/>
      <c r="R75" s="461"/>
      <c r="S75" s="525"/>
      <c r="T75" s="525">
        <v>0.5</v>
      </c>
      <c r="U75" s="503">
        <f t="shared" si="14"/>
        <v>24</v>
      </c>
      <c r="V75" s="503">
        <v>10</v>
      </c>
      <c r="W75" s="503">
        <f t="shared" si="17"/>
        <v>34</v>
      </c>
      <c r="X75" s="474">
        <v>1</v>
      </c>
      <c r="Y75" s="472">
        <v>1</v>
      </c>
      <c r="Z75" s="472"/>
      <c r="AA75" s="472">
        <v>1</v>
      </c>
      <c r="AB75" s="472">
        <v>1</v>
      </c>
      <c r="AC75" s="472">
        <v>1</v>
      </c>
      <c r="AD75" s="472"/>
      <c r="AE75" s="472">
        <v>1</v>
      </c>
      <c r="AF75" s="525"/>
      <c r="AG75" s="503">
        <f t="shared" si="15"/>
        <v>6</v>
      </c>
      <c r="AH75" s="593">
        <f t="shared" si="16"/>
        <v>40</v>
      </c>
      <c r="AI75" s="473">
        <f t="shared" si="18"/>
        <v>320.00000000000023</v>
      </c>
      <c r="AJ75" s="531">
        <f t="shared" si="19"/>
        <v>1760</v>
      </c>
      <c r="AK75" s="527">
        <v>100</v>
      </c>
      <c r="AL75" s="528" t="s">
        <v>977</v>
      </c>
    </row>
    <row r="76" spans="1:42" s="423" customFormat="1" ht="25.5" customHeight="1">
      <c r="A76" s="457"/>
      <c r="B76" s="590" t="s">
        <v>978</v>
      </c>
      <c r="C76" s="591" t="s">
        <v>979</v>
      </c>
      <c r="D76" s="676" t="s">
        <v>971</v>
      </c>
      <c r="E76" s="678" t="s">
        <v>980</v>
      </c>
      <c r="F76" s="472">
        <v>22</v>
      </c>
      <c r="G76" s="472"/>
      <c r="H76" s="472"/>
      <c r="I76" s="472"/>
      <c r="J76" s="472"/>
      <c r="K76" s="472"/>
      <c r="L76" s="472"/>
      <c r="M76" s="556">
        <v>0.25</v>
      </c>
      <c r="N76" s="472"/>
      <c r="O76" s="472">
        <v>1</v>
      </c>
      <c r="P76" s="556">
        <v>0.25</v>
      </c>
      <c r="Q76" s="472"/>
      <c r="R76" s="472"/>
      <c r="S76" s="525"/>
      <c r="T76" s="525">
        <v>0.5</v>
      </c>
      <c r="U76" s="503">
        <f t="shared" si="14"/>
        <v>24</v>
      </c>
      <c r="V76" s="503">
        <v>10</v>
      </c>
      <c r="W76" s="503">
        <f t="shared" si="17"/>
        <v>34</v>
      </c>
      <c r="X76" s="474">
        <v>1</v>
      </c>
      <c r="Y76" s="472">
        <v>1</v>
      </c>
      <c r="Z76" s="472"/>
      <c r="AA76" s="472">
        <v>1</v>
      </c>
      <c r="AB76" s="472">
        <v>1</v>
      </c>
      <c r="AC76" s="472">
        <v>1</v>
      </c>
      <c r="AD76" s="472"/>
      <c r="AE76" s="472">
        <v>1</v>
      </c>
      <c r="AF76" s="525"/>
      <c r="AG76" s="503">
        <f t="shared" si="15"/>
        <v>6</v>
      </c>
      <c r="AH76" s="593">
        <f t="shared" si="16"/>
        <v>40</v>
      </c>
      <c r="AI76" s="473">
        <f t="shared" si="18"/>
        <v>320.00000000000023</v>
      </c>
      <c r="AJ76" s="531">
        <f t="shared" si="19"/>
        <v>1760</v>
      </c>
      <c r="AK76" s="527">
        <v>100</v>
      </c>
      <c r="AL76" s="615" t="s">
        <v>981</v>
      </c>
      <c r="AN76" s="423" t="s">
        <v>162</v>
      </c>
    </row>
    <row r="77" spans="1:42" s="423" customFormat="1" ht="28.5" customHeight="1">
      <c r="A77" s="457"/>
      <c r="B77" s="590" t="s">
        <v>982</v>
      </c>
      <c r="C77" s="591" t="s">
        <v>983</v>
      </c>
      <c r="D77" s="676" t="s">
        <v>971</v>
      </c>
      <c r="E77" s="677" t="s">
        <v>984</v>
      </c>
      <c r="F77" s="472">
        <v>20</v>
      </c>
      <c r="G77" s="472"/>
      <c r="H77" s="472"/>
      <c r="I77" s="472"/>
      <c r="J77" s="472"/>
      <c r="K77" s="472"/>
      <c r="L77" s="472"/>
      <c r="M77" s="472">
        <v>1</v>
      </c>
      <c r="N77" s="472">
        <v>1</v>
      </c>
      <c r="O77" s="472"/>
      <c r="P77" s="472">
        <v>1</v>
      </c>
      <c r="Q77" s="472"/>
      <c r="R77" s="472">
        <v>1</v>
      </c>
      <c r="S77" s="525"/>
      <c r="T77" s="525"/>
      <c r="U77" s="503">
        <f t="shared" si="14"/>
        <v>24</v>
      </c>
      <c r="V77" s="503">
        <v>10</v>
      </c>
      <c r="W77" s="503">
        <f t="shared" si="17"/>
        <v>34</v>
      </c>
      <c r="X77" s="474">
        <v>1</v>
      </c>
      <c r="Y77" s="472">
        <v>1</v>
      </c>
      <c r="Z77" s="472"/>
      <c r="AA77" s="472">
        <v>1</v>
      </c>
      <c r="AB77" s="472">
        <v>1</v>
      </c>
      <c r="AC77" s="472">
        <v>1</v>
      </c>
      <c r="AD77" s="472"/>
      <c r="AE77" s="472">
        <v>1</v>
      </c>
      <c r="AF77" s="525"/>
      <c r="AG77" s="503">
        <f t="shared" si="15"/>
        <v>6</v>
      </c>
      <c r="AH77" s="593">
        <f t="shared" si="16"/>
        <v>40</v>
      </c>
      <c r="AI77" s="473">
        <f t="shared" si="18"/>
        <v>320.00000000000023</v>
      </c>
      <c r="AJ77" s="531">
        <f t="shared" si="19"/>
        <v>1760</v>
      </c>
      <c r="AK77" s="527" t="s">
        <v>804</v>
      </c>
      <c r="AL77" s="528" t="s">
        <v>985</v>
      </c>
      <c r="AN77" s="610"/>
      <c r="AO77" s="610"/>
      <c r="AP77" s="610"/>
    </row>
    <row r="78" spans="1:42" s="423" customFormat="1" ht="25.5" customHeight="1" thickBot="1">
      <c r="A78" s="457"/>
      <c r="B78" s="603" t="s">
        <v>986</v>
      </c>
      <c r="C78" s="599" t="s">
        <v>987</v>
      </c>
      <c r="D78" s="679" t="s">
        <v>971</v>
      </c>
      <c r="E78" s="672">
        <v>1</v>
      </c>
      <c r="F78" s="487">
        <v>2</v>
      </c>
      <c r="G78" s="487"/>
      <c r="H78" s="487"/>
      <c r="I78" s="487"/>
      <c r="J78" s="487"/>
      <c r="K78" s="487"/>
      <c r="L78" s="487"/>
      <c r="M78" s="487"/>
      <c r="N78" s="487">
        <v>0.4</v>
      </c>
      <c r="O78" s="487"/>
      <c r="P78" s="487"/>
      <c r="Q78" s="487"/>
      <c r="R78" s="487"/>
      <c r="S78" s="545"/>
      <c r="T78" s="545"/>
      <c r="U78" s="463">
        <f t="shared" si="14"/>
        <v>2.4</v>
      </c>
      <c r="V78" s="463">
        <v>1</v>
      </c>
      <c r="W78" s="463">
        <f t="shared" si="17"/>
        <v>3.4</v>
      </c>
      <c r="X78" s="559">
        <v>0.3</v>
      </c>
      <c r="Y78" s="487">
        <v>0.3</v>
      </c>
      <c r="Z78" s="487"/>
      <c r="AA78" s="487"/>
      <c r="AB78" s="487"/>
      <c r="AC78" s="487"/>
      <c r="AD78" s="487"/>
      <c r="AE78" s="487"/>
      <c r="AF78" s="545"/>
      <c r="AG78" s="463">
        <f t="shared" si="15"/>
        <v>0.6</v>
      </c>
      <c r="AH78" s="529">
        <f t="shared" si="16"/>
        <v>4</v>
      </c>
      <c r="AI78" s="467">
        <f t="shared" si="18"/>
        <v>32</v>
      </c>
      <c r="AJ78" s="468">
        <f t="shared" si="19"/>
        <v>176</v>
      </c>
      <c r="AK78" s="561" t="s">
        <v>988</v>
      </c>
      <c r="AL78" s="562"/>
    </row>
    <row r="79" spans="1:42" s="423" customFormat="1" ht="25.5" customHeight="1">
      <c r="A79" s="457"/>
      <c r="B79" s="608" t="s">
        <v>989</v>
      </c>
      <c r="C79" s="606" t="s">
        <v>990</v>
      </c>
      <c r="D79" s="680" t="s">
        <v>991</v>
      </c>
      <c r="E79" s="613" t="s">
        <v>992</v>
      </c>
      <c r="F79" s="461">
        <v>17</v>
      </c>
      <c r="G79" s="461"/>
      <c r="H79" s="461">
        <v>3</v>
      </c>
      <c r="I79" s="461"/>
      <c r="J79" s="461"/>
      <c r="K79" s="461"/>
      <c r="L79" s="461"/>
      <c r="M79" s="461">
        <v>1</v>
      </c>
      <c r="N79" s="461"/>
      <c r="O79" s="461"/>
      <c r="P79" s="461">
        <v>1</v>
      </c>
      <c r="Q79" s="461"/>
      <c r="R79" s="461">
        <v>1</v>
      </c>
      <c r="S79" s="497">
        <v>1</v>
      </c>
      <c r="T79" s="497"/>
      <c r="U79" s="498">
        <f t="shared" si="14"/>
        <v>24</v>
      </c>
      <c r="V79" s="498">
        <v>10</v>
      </c>
      <c r="W79" s="498">
        <f t="shared" si="17"/>
        <v>34</v>
      </c>
      <c r="X79" s="465">
        <v>1</v>
      </c>
      <c r="Y79" s="461">
        <v>1</v>
      </c>
      <c r="Z79" s="461">
        <v>1</v>
      </c>
      <c r="AA79" s="461">
        <v>0.5</v>
      </c>
      <c r="AB79" s="461">
        <v>0.5</v>
      </c>
      <c r="AC79" s="461">
        <v>1</v>
      </c>
      <c r="AD79" s="461"/>
      <c r="AE79" s="461">
        <v>1</v>
      </c>
      <c r="AF79" s="497"/>
      <c r="AG79" s="498">
        <f t="shared" si="15"/>
        <v>6</v>
      </c>
      <c r="AH79" s="499">
        <f t="shared" si="16"/>
        <v>40</v>
      </c>
      <c r="AI79" s="462">
        <f t="shared" si="18"/>
        <v>320.00000000000023</v>
      </c>
      <c r="AJ79" s="500">
        <f t="shared" si="19"/>
        <v>1760</v>
      </c>
      <c r="AK79" s="506" t="s">
        <v>804</v>
      </c>
      <c r="AL79" s="501" t="s">
        <v>993</v>
      </c>
    </row>
    <row r="80" spans="1:42" s="423" customFormat="1" ht="25.5" customHeight="1">
      <c r="A80" s="457"/>
      <c r="B80" s="590" t="s">
        <v>994</v>
      </c>
      <c r="C80" s="591" t="s">
        <v>995</v>
      </c>
      <c r="D80" s="676" t="s">
        <v>996</v>
      </c>
      <c r="E80" s="472" t="s">
        <v>997</v>
      </c>
      <c r="F80" s="472"/>
      <c r="G80" s="472"/>
      <c r="H80" s="472">
        <v>3</v>
      </c>
      <c r="I80" s="472"/>
      <c r="J80" s="472"/>
      <c r="K80" s="472"/>
      <c r="L80" s="472"/>
      <c r="M80" s="472"/>
      <c r="N80" s="472"/>
      <c r="O80" s="472"/>
      <c r="P80" s="472">
        <v>0.6</v>
      </c>
      <c r="Q80" s="472"/>
      <c r="R80" s="472"/>
      <c r="S80" s="525"/>
      <c r="T80" s="525"/>
      <c r="U80" s="503">
        <f t="shared" si="14"/>
        <v>3.6</v>
      </c>
      <c r="V80" s="503">
        <v>1.5</v>
      </c>
      <c r="W80" s="503">
        <f t="shared" si="17"/>
        <v>5.0999999999999996</v>
      </c>
      <c r="X80" s="681">
        <v>0.25</v>
      </c>
      <c r="Y80" s="681">
        <v>0.25</v>
      </c>
      <c r="Z80" s="472"/>
      <c r="AA80" s="472"/>
      <c r="AB80" s="556">
        <v>0.25</v>
      </c>
      <c r="AC80" s="472">
        <v>0.15</v>
      </c>
      <c r="AD80" s="472"/>
      <c r="AE80" s="472"/>
      <c r="AF80" s="525"/>
      <c r="AG80" s="503">
        <f t="shared" si="15"/>
        <v>0.9</v>
      </c>
      <c r="AH80" s="593">
        <f t="shared" si="16"/>
        <v>6</v>
      </c>
      <c r="AI80" s="473">
        <f t="shared" si="18"/>
        <v>48</v>
      </c>
      <c r="AJ80" s="531">
        <f t="shared" si="19"/>
        <v>264</v>
      </c>
      <c r="AK80" s="527" t="s">
        <v>998</v>
      </c>
      <c r="AL80" s="528" t="s">
        <v>999</v>
      </c>
    </row>
    <row r="81" spans="1:42" s="423" customFormat="1" ht="25.5" customHeight="1">
      <c r="A81" s="457"/>
      <c r="B81" s="590" t="s">
        <v>1000</v>
      </c>
      <c r="C81" s="591" t="s">
        <v>1001</v>
      </c>
      <c r="D81" s="676" t="s">
        <v>991</v>
      </c>
      <c r="E81" s="677" t="s">
        <v>1002</v>
      </c>
      <c r="F81" s="472">
        <v>18</v>
      </c>
      <c r="G81" s="472"/>
      <c r="H81" s="472">
        <v>2</v>
      </c>
      <c r="I81" s="472"/>
      <c r="J81" s="472"/>
      <c r="K81" s="472"/>
      <c r="L81" s="472"/>
      <c r="M81" s="472">
        <v>1</v>
      </c>
      <c r="N81" s="472"/>
      <c r="O81" s="472"/>
      <c r="P81" s="472">
        <v>1</v>
      </c>
      <c r="Q81" s="472"/>
      <c r="R81" s="472">
        <v>1</v>
      </c>
      <c r="S81" s="525">
        <v>1</v>
      </c>
      <c r="T81" s="525"/>
      <c r="U81" s="503">
        <f t="shared" si="14"/>
        <v>24</v>
      </c>
      <c r="V81" s="503">
        <v>10</v>
      </c>
      <c r="W81" s="503">
        <f t="shared" si="17"/>
        <v>34</v>
      </c>
      <c r="X81" s="474">
        <v>1</v>
      </c>
      <c r="Y81" s="472">
        <v>1</v>
      </c>
      <c r="Z81" s="472"/>
      <c r="AA81" s="472">
        <v>1</v>
      </c>
      <c r="AB81" s="472">
        <v>1</v>
      </c>
      <c r="AC81" s="472">
        <v>1</v>
      </c>
      <c r="AD81" s="472"/>
      <c r="AE81" s="472">
        <v>1</v>
      </c>
      <c r="AF81" s="525"/>
      <c r="AG81" s="503">
        <f t="shared" si="15"/>
        <v>6</v>
      </c>
      <c r="AH81" s="593">
        <f t="shared" si="16"/>
        <v>40</v>
      </c>
      <c r="AI81" s="473">
        <f t="shared" si="18"/>
        <v>320.00000000000023</v>
      </c>
      <c r="AJ81" s="531">
        <f t="shared" si="19"/>
        <v>1760</v>
      </c>
      <c r="AK81" s="527" t="s">
        <v>804</v>
      </c>
      <c r="AL81" s="528" t="s">
        <v>1003</v>
      </c>
    </row>
    <row r="82" spans="1:42" s="423" customFormat="1" ht="25.5" customHeight="1" thickBot="1">
      <c r="A82" s="457"/>
      <c r="B82" s="603" t="s">
        <v>1004</v>
      </c>
      <c r="C82" s="599" t="s">
        <v>1005</v>
      </c>
      <c r="D82" s="682" t="s">
        <v>991</v>
      </c>
      <c r="E82" s="672" t="s">
        <v>1006</v>
      </c>
      <c r="F82" s="487">
        <v>17</v>
      </c>
      <c r="G82" s="487"/>
      <c r="H82" s="487">
        <v>3</v>
      </c>
      <c r="I82" s="487"/>
      <c r="J82" s="487"/>
      <c r="K82" s="487"/>
      <c r="L82" s="487"/>
      <c r="M82" s="487">
        <v>1</v>
      </c>
      <c r="N82" s="487"/>
      <c r="O82" s="487"/>
      <c r="P82" s="487">
        <v>1</v>
      </c>
      <c r="Q82" s="487"/>
      <c r="R82" s="487">
        <v>1</v>
      </c>
      <c r="S82" s="545">
        <v>1</v>
      </c>
      <c r="T82" s="545"/>
      <c r="U82" s="488">
        <f t="shared" si="14"/>
        <v>24</v>
      </c>
      <c r="V82" s="488">
        <v>10</v>
      </c>
      <c r="W82" s="485">
        <f t="shared" si="17"/>
        <v>34</v>
      </c>
      <c r="X82" s="559">
        <v>0.5</v>
      </c>
      <c r="Y82" s="487">
        <v>1</v>
      </c>
      <c r="Z82" s="487">
        <v>1</v>
      </c>
      <c r="AA82" s="487">
        <v>1</v>
      </c>
      <c r="AB82" s="487">
        <v>1</v>
      </c>
      <c r="AC82" s="487">
        <v>1</v>
      </c>
      <c r="AD82" s="487"/>
      <c r="AE82" s="487">
        <v>0.5</v>
      </c>
      <c r="AF82" s="545"/>
      <c r="AG82" s="488">
        <f t="shared" si="15"/>
        <v>6</v>
      </c>
      <c r="AH82" s="529">
        <f t="shared" si="16"/>
        <v>40</v>
      </c>
      <c r="AI82" s="490">
        <f t="shared" si="18"/>
        <v>320.00000000000023</v>
      </c>
      <c r="AJ82" s="468">
        <f t="shared" si="19"/>
        <v>1760</v>
      </c>
      <c r="AK82" s="561" t="s">
        <v>804</v>
      </c>
      <c r="AL82" s="562" t="s">
        <v>1007</v>
      </c>
    </row>
    <row r="83" spans="1:42" s="423" customFormat="1" ht="25.5" customHeight="1">
      <c r="A83" s="683"/>
      <c r="B83" s="608" t="s">
        <v>1008</v>
      </c>
      <c r="C83" s="606" t="s">
        <v>1009</v>
      </c>
      <c r="D83" s="607" t="s">
        <v>1010</v>
      </c>
      <c r="E83" s="461" t="s">
        <v>1011</v>
      </c>
      <c r="F83" s="461">
        <v>11</v>
      </c>
      <c r="G83" s="461"/>
      <c r="H83" s="461"/>
      <c r="I83" s="461"/>
      <c r="J83" s="461"/>
      <c r="K83" s="461"/>
      <c r="L83" s="461"/>
      <c r="M83" s="684"/>
      <c r="N83" s="461">
        <v>1</v>
      </c>
      <c r="O83" s="461"/>
      <c r="P83" s="461"/>
      <c r="Q83" s="461">
        <v>1</v>
      </c>
      <c r="R83" s="461">
        <v>1.4</v>
      </c>
      <c r="S83" s="497"/>
      <c r="T83" s="497"/>
      <c r="U83" s="685">
        <f t="shared" si="14"/>
        <v>14.4</v>
      </c>
      <c r="V83" s="463">
        <v>6</v>
      </c>
      <c r="W83" s="498">
        <f t="shared" si="17"/>
        <v>20.399999999999999</v>
      </c>
      <c r="X83" s="465">
        <v>0.5</v>
      </c>
      <c r="Y83" s="461">
        <v>0.5</v>
      </c>
      <c r="Z83" s="461">
        <v>1</v>
      </c>
      <c r="AA83" s="461">
        <v>0.5</v>
      </c>
      <c r="AB83" s="461">
        <v>0.5</v>
      </c>
      <c r="AC83" s="461">
        <v>0.3</v>
      </c>
      <c r="AD83" s="461"/>
      <c r="AE83" s="461">
        <v>0.3</v>
      </c>
      <c r="AF83" s="462"/>
      <c r="AG83" s="464">
        <f t="shared" si="15"/>
        <v>3.5999999999999996</v>
      </c>
      <c r="AH83" s="499">
        <f t="shared" si="16"/>
        <v>24</v>
      </c>
      <c r="AI83" s="462">
        <f t="shared" si="18"/>
        <v>192</v>
      </c>
      <c r="AJ83" s="468">
        <f t="shared" si="19"/>
        <v>1056</v>
      </c>
      <c r="AK83" s="506" t="s">
        <v>952</v>
      </c>
      <c r="AL83" s="686" t="s">
        <v>1012</v>
      </c>
    </row>
    <row r="84" spans="1:42" s="423" customFormat="1" ht="25.5" customHeight="1">
      <c r="A84" s="457"/>
      <c r="B84" s="590" t="s">
        <v>1013</v>
      </c>
      <c r="C84" s="591" t="s">
        <v>1014</v>
      </c>
      <c r="D84" s="595" t="s">
        <v>1015</v>
      </c>
      <c r="E84" s="472" t="s">
        <v>1016</v>
      </c>
      <c r="F84" s="472">
        <v>20</v>
      </c>
      <c r="G84" s="472"/>
      <c r="H84" s="472"/>
      <c r="I84" s="472"/>
      <c r="J84" s="472"/>
      <c r="K84" s="472"/>
      <c r="L84" s="472"/>
      <c r="M84" s="687"/>
      <c r="N84" s="472">
        <v>1</v>
      </c>
      <c r="O84" s="472"/>
      <c r="P84" s="472">
        <v>1</v>
      </c>
      <c r="Q84" s="472"/>
      <c r="R84" s="472">
        <v>2</v>
      </c>
      <c r="S84" s="525"/>
      <c r="T84" s="525"/>
      <c r="U84" s="503">
        <f t="shared" si="14"/>
        <v>24</v>
      </c>
      <c r="V84" s="503">
        <v>10</v>
      </c>
      <c r="W84" s="503">
        <f t="shared" si="17"/>
        <v>34</v>
      </c>
      <c r="X84" s="474">
        <v>1</v>
      </c>
      <c r="Y84" s="472">
        <v>1</v>
      </c>
      <c r="Z84" s="472"/>
      <c r="AA84" s="472">
        <v>1</v>
      </c>
      <c r="AB84" s="472">
        <v>1</v>
      </c>
      <c r="AC84" s="472">
        <v>1</v>
      </c>
      <c r="AD84" s="472"/>
      <c r="AE84" s="472">
        <v>1</v>
      </c>
      <c r="AF84" s="473"/>
      <c r="AG84" s="464">
        <f t="shared" si="15"/>
        <v>6</v>
      </c>
      <c r="AH84" s="593">
        <f t="shared" si="16"/>
        <v>40</v>
      </c>
      <c r="AI84" s="490">
        <f t="shared" si="18"/>
        <v>320.00000000000023</v>
      </c>
      <c r="AJ84" s="468">
        <f t="shared" si="19"/>
        <v>1760</v>
      </c>
      <c r="AK84" s="527" t="s">
        <v>804</v>
      </c>
      <c r="AL84" s="671" t="s">
        <v>1017</v>
      </c>
    </row>
    <row r="85" spans="1:42" s="423" customFormat="1" ht="25.5" customHeight="1" thickBot="1">
      <c r="A85" s="457"/>
      <c r="B85" s="645" t="s">
        <v>1018</v>
      </c>
      <c r="C85" s="599" t="s">
        <v>1019</v>
      </c>
      <c r="D85" s="600" t="s">
        <v>1015</v>
      </c>
      <c r="E85" s="487" t="s">
        <v>1016</v>
      </c>
      <c r="F85" s="487">
        <v>20</v>
      </c>
      <c r="G85" s="487"/>
      <c r="H85" s="487"/>
      <c r="I85" s="487"/>
      <c r="J85" s="487"/>
      <c r="K85" s="487"/>
      <c r="L85" s="487"/>
      <c r="M85" s="688"/>
      <c r="N85" s="487">
        <v>1</v>
      </c>
      <c r="O85" s="487"/>
      <c r="P85" s="654">
        <v>1</v>
      </c>
      <c r="Q85" s="487"/>
      <c r="R85" s="487">
        <v>2</v>
      </c>
      <c r="S85" s="545"/>
      <c r="T85" s="545"/>
      <c r="U85" s="488">
        <f t="shared" si="14"/>
        <v>24</v>
      </c>
      <c r="V85" s="488">
        <v>10</v>
      </c>
      <c r="W85" s="526">
        <f t="shared" si="17"/>
        <v>34</v>
      </c>
      <c r="X85" s="559">
        <v>1</v>
      </c>
      <c r="Y85" s="487">
        <v>1</v>
      </c>
      <c r="Z85" s="487"/>
      <c r="AA85" s="487">
        <v>1</v>
      </c>
      <c r="AB85" s="487">
        <v>1</v>
      </c>
      <c r="AC85" s="487">
        <v>1</v>
      </c>
      <c r="AD85" s="487"/>
      <c r="AE85" s="487">
        <v>1</v>
      </c>
      <c r="AF85" s="513"/>
      <c r="AG85" s="488">
        <f t="shared" si="15"/>
        <v>6</v>
      </c>
      <c r="AH85" s="602">
        <f t="shared" si="16"/>
        <v>40</v>
      </c>
      <c r="AI85" s="513">
        <f t="shared" si="18"/>
        <v>320.00000000000023</v>
      </c>
      <c r="AJ85" s="468">
        <f t="shared" si="19"/>
        <v>1760</v>
      </c>
      <c r="AK85" s="561" t="s">
        <v>804</v>
      </c>
      <c r="AL85" s="562" t="s">
        <v>1020</v>
      </c>
    </row>
    <row r="86" spans="1:42" ht="35.1" customHeight="1">
      <c r="B86" s="689"/>
      <c r="C86" s="690"/>
      <c r="D86" s="690"/>
      <c r="E86" s="426"/>
      <c r="F86" s="426"/>
      <c r="G86" s="426"/>
      <c r="H86" s="426"/>
      <c r="I86" s="426"/>
      <c r="J86" s="426"/>
      <c r="K86" s="426"/>
      <c r="L86" s="426"/>
      <c r="M86" s="426" t="s">
        <v>162</v>
      </c>
      <c r="N86" s="426"/>
      <c r="O86" s="426"/>
      <c r="P86" s="426"/>
      <c r="Q86" s="426"/>
      <c r="R86" s="426"/>
      <c r="S86" s="426"/>
      <c r="T86" s="426"/>
      <c r="U86" s="427"/>
      <c r="V86" s="427"/>
      <c r="W86" s="691"/>
      <c r="X86" s="426"/>
      <c r="Y86" s="426"/>
      <c r="Z86" s="426"/>
      <c r="AA86" s="426"/>
      <c r="AB86" s="426"/>
      <c r="AC86" s="426"/>
      <c r="AD86" s="426"/>
      <c r="AE86" s="426"/>
      <c r="AF86" s="426"/>
      <c r="AG86" s="692"/>
      <c r="AH86" s="692"/>
      <c r="AI86" s="693"/>
      <c r="AJ86" s="694"/>
      <c r="AK86" s="432"/>
      <c r="AL86" s="426"/>
    </row>
    <row r="87" spans="1:42" s="690" customFormat="1" ht="284.39999999999998">
      <c r="A87" s="610"/>
      <c r="B87" s="713"/>
      <c r="C87" s="714" t="s">
        <v>717</v>
      </c>
      <c r="D87" s="714" t="s">
        <v>1021</v>
      </c>
      <c r="E87" s="714" t="s">
        <v>1022</v>
      </c>
      <c r="F87" s="714" t="s">
        <v>1023</v>
      </c>
      <c r="G87" s="714" t="s">
        <v>1024</v>
      </c>
      <c r="H87" s="714" t="s">
        <v>1025</v>
      </c>
      <c r="I87" s="714" t="s">
        <v>1026</v>
      </c>
      <c r="J87" s="714" t="s">
        <v>1027</v>
      </c>
      <c r="K87" s="714" t="s">
        <v>1028</v>
      </c>
      <c r="L87" s="714" t="s">
        <v>745</v>
      </c>
      <c r="M87" s="714" t="s">
        <v>1029</v>
      </c>
      <c r="N87" s="714" t="s">
        <v>746</v>
      </c>
      <c r="O87" s="714" t="s">
        <v>1030</v>
      </c>
      <c r="P87" s="714" t="s">
        <v>1031</v>
      </c>
      <c r="Q87" s="714" t="s">
        <v>1032</v>
      </c>
      <c r="R87" s="695"/>
      <c r="S87" s="695"/>
      <c r="T87" s="695"/>
      <c r="U87" s="696"/>
      <c r="V87" s="696"/>
      <c r="W87" s="696"/>
      <c r="X87" s="697"/>
      <c r="Y87" s="695"/>
      <c r="Z87" s="695"/>
      <c r="AA87" s="695"/>
      <c r="AB87" s="695"/>
      <c r="AC87" s="695"/>
      <c r="AD87" s="695"/>
      <c r="AE87" s="695"/>
      <c r="AF87" s="695"/>
      <c r="AG87" s="698"/>
      <c r="AH87" s="698"/>
      <c r="AI87" s="698"/>
      <c r="AJ87" s="699"/>
      <c r="AK87" s="699"/>
      <c r="AL87" s="695"/>
      <c r="AN87" s="426"/>
      <c r="AO87" s="426"/>
      <c r="AP87" s="426"/>
    </row>
    <row r="88" spans="1:42" ht="37.5" customHeight="1">
      <c r="B88" s="715" t="s">
        <v>1033</v>
      </c>
      <c r="C88" s="507" t="s">
        <v>1034</v>
      </c>
      <c r="D88" s="502" t="s">
        <v>1035</v>
      </c>
      <c r="E88" s="508" t="s">
        <v>625</v>
      </c>
      <c r="F88" s="715" t="s">
        <v>988</v>
      </c>
      <c r="G88" s="715" t="s">
        <v>1036</v>
      </c>
      <c r="H88" s="715" t="s">
        <v>1037</v>
      </c>
      <c r="I88" s="715" t="s">
        <v>1038</v>
      </c>
      <c r="J88" s="715" t="s">
        <v>1036</v>
      </c>
      <c r="K88" s="715" t="s">
        <v>1039</v>
      </c>
      <c r="L88" s="715" t="s">
        <v>1033</v>
      </c>
      <c r="M88" s="715" t="s">
        <v>1039</v>
      </c>
      <c r="N88" s="715" t="s">
        <v>1033</v>
      </c>
      <c r="O88" s="715" t="s">
        <v>867</v>
      </c>
      <c r="P88" s="715" t="s">
        <v>1040</v>
      </c>
      <c r="Q88" s="716" t="s">
        <v>804</v>
      </c>
      <c r="R88" s="700"/>
      <c r="S88" s="700"/>
      <c r="T88" s="700"/>
      <c r="U88" s="701"/>
      <c r="V88" s="701"/>
      <c r="W88" s="701"/>
      <c r="X88" s="702"/>
      <c r="Y88" s="700"/>
      <c r="Z88" s="700"/>
      <c r="AA88" s="700"/>
      <c r="AB88" s="700"/>
      <c r="AC88" s="700"/>
      <c r="AD88" s="700"/>
      <c r="AE88" s="700"/>
      <c r="AF88" s="700"/>
      <c r="AG88" s="703"/>
      <c r="AH88" s="703"/>
      <c r="AI88" s="703"/>
      <c r="AJ88" s="704"/>
      <c r="AK88" s="704"/>
      <c r="AL88" s="700"/>
    </row>
    <row r="89" spans="1:42" ht="35.1" customHeight="1">
      <c r="B89" s="717" t="s">
        <v>1041</v>
      </c>
      <c r="C89" s="459" t="s">
        <v>1042</v>
      </c>
      <c r="D89" s="494" t="s">
        <v>1043</v>
      </c>
      <c r="E89" s="495" t="s">
        <v>1044</v>
      </c>
      <c r="F89" s="715" t="s">
        <v>988</v>
      </c>
      <c r="G89" s="715" t="s">
        <v>1036</v>
      </c>
      <c r="H89" s="715" t="s">
        <v>1037</v>
      </c>
      <c r="I89" s="715" t="s">
        <v>1038</v>
      </c>
      <c r="J89" s="715" t="s">
        <v>1036</v>
      </c>
      <c r="K89" s="715" t="s">
        <v>1039</v>
      </c>
      <c r="L89" s="715" t="s">
        <v>1033</v>
      </c>
      <c r="M89" s="715" t="s">
        <v>1039</v>
      </c>
      <c r="N89" s="715" t="s">
        <v>1033</v>
      </c>
      <c r="O89" s="715" t="s">
        <v>867</v>
      </c>
      <c r="P89" s="715" t="s">
        <v>1040</v>
      </c>
      <c r="Q89" s="716" t="s">
        <v>1045</v>
      </c>
      <c r="R89" s="700"/>
      <c r="S89" s="700"/>
      <c r="T89" s="700"/>
      <c r="U89" s="701"/>
      <c r="V89" s="701"/>
      <c r="W89" s="701"/>
      <c r="X89" s="702"/>
      <c r="Y89" s="700"/>
      <c r="Z89" s="700"/>
      <c r="AA89" s="700"/>
      <c r="AB89" s="700"/>
      <c r="AC89" s="700"/>
      <c r="AD89" s="700"/>
      <c r="AE89" s="700"/>
      <c r="AF89" s="700"/>
      <c r="AG89" s="703"/>
      <c r="AH89" s="703"/>
      <c r="AI89" s="703"/>
      <c r="AJ89" s="704"/>
      <c r="AK89" s="704"/>
      <c r="AL89" s="700"/>
    </row>
    <row r="90" spans="1:42" ht="35.1" customHeight="1">
      <c r="B90" s="700"/>
      <c r="C90" s="426"/>
      <c r="D90" s="426"/>
      <c r="E90" s="700"/>
      <c r="F90" s="700"/>
      <c r="G90" s="700"/>
      <c r="H90" s="700"/>
      <c r="I90" s="700"/>
      <c r="J90" s="700"/>
      <c r="K90" s="700"/>
      <c r="L90" s="700"/>
      <c r="M90" s="700"/>
      <c r="N90" s="700"/>
      <c r="O90" s="700"/>
      <c r="P90" s="700"/>
      <c r="Q90" s="700"/>
      <c r="R90" s="700"/>
      <c r="S90" s="700"/>
      <c r="T90" s="700"/>
      <c r="U90" s="701"/>
      <c r="V90" s="701"/>
      <c r="W90" s="701"/>
      <c r="X90" s="702"/>
      <c r="Y90" s="700"/>
      <c r="Z90" s="700"/>
      <c r="AA90" s="700"/>
      <c r="AB90" s="700"/>
      <c r="AC90" s="700"/>
      <c r="AD90" s="700"/>
      <c r="AE90" s="700"/>
      <c r="AF90" s="700"/>
      <c r="AG90" s="703"/>
      <c r="AH90" s="703"/>
      <c r="AI90" s="703"/>
      <c r="AJ90" s="704"/>
      <c r="AK90" s="704"/>
      <c r="AL90" s="700"/>
    </row>
    <row r="91" spans="1:42">
      <c r="B91" s="426"/>
      <c r="C91" s="426"/>
      <c r="D91" s="426"/>
      <c r="E91" s="426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7"/>
      <c r="V91" s="427"/>
      <c r="W91" s="427"/>
      <c r="X91" s="705"/>
      <c r="Y91" s="426"/>
      <c r="Z91" s="426"/>
      <c r="AA91" s="426"/>
      <c r="AB91" s="426"/>
      <c r="AC91" s="426"/>
      <c r="AD91" s="426"/>
      <c r="AE91" s="426"/>
      <c r="AF91" s="426"/>
      <c r="AG91" s="692"/>
      <c r="AH91" s="692"/>
      <c r="AI91" s="692"/>
      <c r="AJ91" s="432"/>
      <c r="AK91" s="432"/>
      <c r="AL91" s="426"/>
    </row>
    <row r="92" spans="1:42">
      <c r="B92" s="426"/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7"/>
      <c r="V92" s="427"/>
      <c r="W92" s="427"/>
      <c r="X92" s="705"/>
      <c r="Y92" s="426"/>
      <c r="Z92" s="426"/>
      <c r="AA92" s="426"/>
      <c r="AB92" s="426"/>
      <c r="AC92" s="426"/>
      <c r="AD92" s="426"/>
      <c r="AE92" s="426"/>
      <c r="AF92" s="426"/>
      <c r="AG92" s="692"/>
      <c r="AH92" s="692"/>
      <c r="AI92" s="692"/>
      <c r="AJ92" s="432"/>
      <c r="AK92" s="432"/>
      <c r="AL92" s="426"/>
    </row>
    <row r="93" spans="1:42">
      <c r="B93" s="426"/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7"/>
      <c r="V93" s="427"/>
      <c r="W93" s="427"/>
      <c r="X93" s="705"/>
      <c r="Y93" s="426"/>
      <c r="Z93" s="426"/>
      <c r="AA93" s="426"/>
      <c r="AB93" s="426"/>
      <c r="AC93" s="426"/>
      <c r="AD93" s="426"/>
      <c r="AE93" s="426"/>
      <c r="AF93" s="426"/>
      <c r="AG93" s="692"/>
      <c r="AH93" s="692"/>
      <c r="AI93" s="692"/>
      <c r="AJ93" s="432"/>
      <c r="AK93" s="432"/>
      <c r="AL93" s="426"/>
    </row>
    <row r="94" spans="1:42"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7"/>
      <c r="V94" s="427"/>
      <c r="W94" s="427"/>
      <c r="X94" s="705"/>
      <c r="Y94" s="426"/>
      <c r="Z94" s="426"/>
      <c r="AA94" s="426"/>
      <c r="AB94" s="426"/>
      <c r="AC94" s="426"/>
      <c r="AD94" s="426"/>
      <c r="AE94" s="426"/>
      <c r="AF94" s="426"/>
      <c r="AG94" s="692"/>
      <c r="AH94" s="692"/>
      <c r="AI94" s="692"/>
      <c r="AJ94" s="432"/>
      <c r="AK94" s="432"/>
      <c r="AL94" s="426"/>
    </row>
    <row r="95" spans="1:42">
      <c r="B95" s="426"/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7"/>
      <c r="V95" s="427"/>
      <c r="W95" s="427"/>
      <c r="X95" s="705"/>
      <c r="Y95" s="426"/>
      <c r="Z95" s="426"/>
      <c r="AA95" s="426"/>
      <c r="AB95" s="426"/>
      <c r="AC95" s="426"/>
      <c r="AD95" s="426"/>
      <c r="AE95" s="426"/>
      <c r="AF95" s="426"/>
      <c r="AG95" s="692"/>
      <c r="AH95" s="692"/>
      <c r="AI95" s="692"/>
      <c r="AJ95" s="432"/>
      <c r="AK95" s="432"/>
      <c r="AL95" s="426"/>
    </row>
    <row r="96" spans="1:42">
      <c r="B96" s="426"/>
      <c r="C96" s="426"/>
      <c r="D96" s="426"/>
      <c r="E96" s="426"/>
      <c r="F96" s="426"/>
      <c r="G96" s="426"/>
      <c r="H96" s="426"/>
      <c r="I96" s="426"/>
      <c r="J96" s="426"/>
      <c r="K96" s="426"/>
      <c r="L96" s="426"/>
      <c r="M96" s="426"/>
      <c r="N96" s="426"/>
      <c r="O96" s="426"/>
      <c r="P96" s="426"/>
      <c r="Q96" s="426"/>
      <c r="R96" s="426"/>
      <c r="S96" s="426"/>
      <c r="T96" s="426"/>
      <c r="U96" s="427"/>
      <c r="V96" s="427"/>
      <c r="W96" s="427"/>
      <c r="X96" s="705"/>
      <c r="Y96" s="426"/>
      <c r="Z96" s="426"/>
      <c r="AA96" s="426"/>
      <c r="AB96" s="426"/>
      <c r="AC96" s="426"/>
      <c r="AD96" s="426"/>
      <c r="AE96" s="426"/>
      <c r="AF96" s="426"/>
      <c r="AG96" s="692"/>
      <c r="AH96" s="692"/>
      <c r="AI96" s="692"/>
      <c r="AJ96" s="432"/>
      <c r="AK96" s="432"/>
      <c r="AL96" s="426"/>
    </row>
    <row r="97" spans="2:38">
      <c r="B97" s="426"/>
      <c r="C97" s="426"/>
      <c r="D97" s="426"/>
      <c r="E97" s="426"/>
      <c r="F97" s="426"/>
      <c r="G97" s="426"/>
      <c r="H97" s="426"/>
      <c r="I97" s="426"/>
      <c r="J97" s="426"/>
      <c r="K97" s="426"/>
      <c r="L97" s="426"/>
      <c r="M97" s="426"/>
      <c r="N97" s="426"/>
      <c r="O97" s="426"/>
      <c r="P97" s="426"/>
      <c r="Q97" s="426"/>
      <c r="R97" s="426"/>
      <c r="S97" s="426"/>
      <c r="T97" s="426"/>
      <c r="U97" s="427"/>
      <c r="V97" s="427"/>
      <c r="W97" s="427"/>
      <c r="X97" s="705"/>
      <c r="Y97" s="426"/>
      <c r="Z97" s="426"/>
      <c r="AA97" s="426"/>
      <c r="AB97" s="426"/>
      <c r="AC97" s="426"/>
      <c r="AD97" s="426"/>
      <c r="AE97" s="426"/>
      <c r="AF97" s="426"/>
      <c r="AG97" s="692"/>
      <c r="AH97" s="692"/>
      <c r="AI97" s="692"/>
      <c r="AJ97" s="432"/>
      <c r="AK97" s="432"/>
      <c r="AL97" s="426"/>
    </row>
    <row r="98" spans="2:38">
      <c r="B98" s="426"/>
      <c r="C98" s="426"/>
      <c r="D98" s="426"/>
      <c r="E98" s="426"/>
      <c r="F98" s="426"/>
      <c r="G98" s="426"/>
      <c r="H98" s="426"/>
      <c r="I98" s="426"/>
      <c r="J98" s="426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7"/>
      <c r="V98" s="427"/>
      <c r="W98" s="427"/>
      <c r="X98" s="705"/>
      <c r="Y98" s="426"/>
      <c r="Z98" s="426"/>
      <c r="AA98" s="426"/>
      <c r="AB98" s="426"/>
      <c r="AC98" s="426"/>
      <c r="AD98" s="426"/>
      <c r="AE98" s="426"/>
      <c r="AF98" s="426"/>
      <c r="AG98" s="692"/>
      <c r="AH98" s="692"/>
      <c r="AI98" s="692"/>
      <c r="AJ98" s="432"/>
      <c r="AK98" s="432"/>
      <c r="AL98" s="426"/>
    </row>
    <row r="99" spans="2:38">
      <c r="B99" s="426"/>
      <c r="C99" s="426"/>
      <c r="D99" s="426"/>
      <c r="E99" s="426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7"/>
      <c r="V99" s="427"/>
      <c r="W99" s="427"/>
      <c r="X99" s="705"/>
      <c r="Y99" s="426"/>
      <c r="Z99" s="426"/>
      <c r="AA99" s="426"/>
      <c r="AB99" s="426"/>
      <c r="AC99" s="426"/>
      <c r="AD99" s="426"/>
      <c r="AE99" s="426"/>
      <c r="AF99" s="426"/>
      <c r="AG99" s="692"/>
      <c r="AH99" s="692"/>
      <c r="AI99" s="692"/>
      <c r="AJ99" s="432"/>
      <c r="AK99" s="432"/>
      <c r="AL99" s="426"/>
    </row>
    <row r="100" spans="2:38">
      <c r="B100" s="426"/>
      <c r="C100" s="426"/>
      <c r="D100" s="426"/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426"/>
      <c r="U100" s="427"/>
      <c r="V100" s="427"/>
      <c r="W100" s="427"/>
      <c r="X100" s="705"/>
      <c r="Y100" s="426"/>
      <c r="Z100" s="426"/>
      <c r="AA100" s="426"/>
      <c r="AB100" s="426"/>
      <c r="AC100" s="426"/>
      <c r="AD100" s="426"/>
      <c r="AE100" s="426"/>
      <c r="AF100" s="426"/>
      <c r="AG100" s="692"/>
      <c r="AH100" s="692"/>
      <c r="AI100" s="692"/>
      <c r="AJ100" s="432"/>
      <c r="AK100" s="432"/>
      <c r="AL100" s="426"/>
    </row>
    <row r="101" spans="2:38">
      <c r="B101" s="426"/>
      <c r="C101" s="426"/>
      <c r="D101" s="426"/>
      <c r="E101" s="426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427"/>
      <c r="V101" s="427"/>
      <c r="W101" s="427"/>
      <c r="X101" s="705"/>
      <c r="Y101" s="426"/>
      <c r="Z101" s="426"/>
      <c r="AA101" s="426"/>
      <c r="AB101" s="426"/>
      <c r="AC101" s="426"/>
      <c r="AD101" s="426"/>
      <c r="AE101" s="426"/>
      <c r="AF101" s="426"/>
      <c r="AG101" s="692"/>
      <c r="AH101" s="692"/>
      <c r="AI101" s="692"/>
      <c r="AJ101" s="432"/>
      <c r="AK101" s="432"/>
      <c r="AL101" s="426"/>
    </row>
    <row r="102" spans="2:38">
      <c r="B102" s="426"/>
      <c r="C102" s="426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427"/>
      <c r="V102" s="427"/>
      <c r="W102" s="427"/>
      <c r="X102" s="705"/>
      <c r="Y102" s="426"/>
      <c r="Z102" s="426"/>
      <c r="AA102" s="426"/>
      <c r="AB102" s="426"/>
      <c r="AC102" s="426"/>
      <c r="AD102" s="426"/>
      <c r="AE102" s="426"/>
      <c r="AF102" s="426"/>
      <c r="AG102" s="692"/>
      <c r="AH102" s="692"/>
      <c r="AI102" s="692"/>
      <c r="AJ102" s="432"/>
      <c r="AK102" s="432"/>
      <c r="AL102" s="426"/>
    </row>
    <row r="103" spans="2:38">
      <c r="B103" s="426"/>
      <c r="C103" s="426"/>
      <c r="D103" s="426"/>
      <c r="E103" s="426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7"/>
      <c r="V103" s="427"/>
      <c r="W103" s="427"/>
      <c r="X103" s="705"/>
      <c r="Y103" s="426"/>
      <c r="Z103" s="426"/>
      <c r="AA103" s="426"/>
      <c r="AB103" s="426"/>
      <c r="AC103" s="426"/>
      <c r="AD103" s="426"/>
      <c r="AE103" s="426"/>
      <c r="AF103" s="426"/>
      <c r="AG103" s="692"/>
      <c r="AH103" s="692"/>
      <c r="AI103" s="692"/>
      <c r="AJ103" s="432"/>
      <c r="AK103" s="432"/>
      <c r="AL103" s="426"/>
    </row>
    <row r="104" spans="2:38">
      <c r="B104" s="426"/>
      <c r="C104" s="426"/>
      <c r="D104" s="426"/>
      <c r="E104" s="426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7"/>
      <c r="V104" s="427"/>
      <c r="W104" s="427"/>
      <c r="X104" s="705"/>
      <c r="Y104" s="426"/>
      <c r="Z104" s="426"/>
      <c r="AA104" s="426"/>
      <c r="AB104" s="426"/>
      <c r="AC104" s="426"/>
      <c r="AD104" s="426"/>
      <c r="AE104" s="426"/>
      <c r="AF104" s="426"/>
      <c r="AG104" s="692"/>
      <c r="AH104" s="692"/>
      <c r="AI104" s="692"/>
      <c r="AJ104" s="432"/>
      <c r="AK104" s="432"/>
      <c r="AL104" s="426"/>
    </row>
    <row r="105" spans="2:38"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7"/>
      <c r="V105" s="427"/>
      <c r="W105" s="427"/>
      <c r="X105" s="705"/>
      <c r="Y105" s="426"/>
      <c r="Z105" s="426"/>
      <c r="AA105" s="426"/>
      <c r="AB105" s="426"/>
      <c r="AC105" s="426"/>
      <c r="AD105" s="426"/>
      <c r="AE105" s="426"/>
      <c r="AF105" s="426"/>
      <c r="AG105" s="692"/>
      <c r="AH105" s="692"/>
      <c r="AI105" s="692"/>
      <c r="AJ105" s="432"/>
      <c r="AK105" s="432"/>
      <c r="AL105" s="426"/>
    </row>
    <row r="106" spans="2:38">
      <c r="B106" s="426"/>
      <c r="C106" s="426"/>
      <c r="D106" s="426"/>
      <c r="E106" s="426"/>
      <c r="F106" s="426"/>
      <c r="G106" s="426"/>
      <c r="H106" s="426"/>
      <c r="I106" s="426"/>
      <c r="J106" s="426"/>
      <c r="K106" s="426"/>
      <c r="L106" s="426"/>
      <c r="M106" s="426"/>
      <c r="N106" s="426"/>
      <c r="O106" s="426"/>
      <c r="P106" s="426"/>
      <c r="Q106" s="426"/>
      <c r="R106" s="426"/>
      <c r="S106" s="426"/>
      <c r="T106" s="426"/>
      <c r="U106" s="427"/>
      <c r="V106" s="427"/>
      <c r="W106" s="427"/>
      <c r="X106" s="705"/>
      <c r="Y106" s="426"/>
      <c r="Z106" s="426"/>
      <c r="AA106" s="426"/>
      <c r="AB106" s="426"/>
      <c r="AC106" s="426"/>
      <c r="AD106" s="426"/>
      <c r="AE106" s="426"/>
      <c r="AF106" s="426"/>
      <c r="AG106" s="692"/>
      <c r="AH106" s="692"/>
      <c r="AI106" s="692"/>
      <c r="AJ106" s="432"/>
      <c r="AK106" s="432"/>
      <c r="AL106" s="426"/>
    </row>
    <row r="107" spans="2:38">
      <c r="B107" s="426"/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6"/>
      <c r="N107" s="426"/>
      <c r="O107" s="426"/>
      <c r="P107" s="426"/>
      <c r="Q107" s="426"/>
      <c r="R107" s="426"/>
      <c r="S107" s="426"/>
      <c r="T107" s="426"/>
      <c r="U107" s="427"/>
      <c r="V107" s="427"/>
      <c r="W107" s="427"/>
      <c r="X107" s="705"/>
      <c r="Y107" s="426"/>
      <c r="Z107" s="426"/>
      <c r="AA107" s="426"/>
      <c r="AB107" s="426"/>
      <c r="AC107" s="426"/>
      <c r="AD107" s="426"/>
      <c r="AE107" s="426"/>
      <c r="AF107" s="426"/>
      <c r="AG107" s="692"/>
      <c r="AH107" s="692"/>
      <c r="AI107" s="692"/>
      <c r="AJ107" s="432"/>
      <c r="AK107" s="432"/>
      <c r="AL107" s="426"/>
    </row>
    <row r="108" spans="2:38"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7"/>
      <c r="V108" s="427"/>
      <c r="W108" s="427"/>
      <c r="X108" s="705"/>
      <c r="Y108" s="426"/>
      <c r="Z108" s="426"/>
      <c r="AA108" s="426"/>
      <c r="AB108" s="426"/>
      <c r="AC108" s="426"/>
      <c r="AD108" s="426"/>
      <c r="AE108" s="426"/>
      <c r="AF108" s="426"/>
      <c r="AG108" s="692"/>
      <c r="AH108" s="692"/>
      <c r="AI108" s="692"/>
      <c r="AJ108" s="432"/>
      <c r="AK108" s="432"/>
      <c r="AL108" s="426"/>
    </row>
    <row r="109" spans="2:38">
      <c r="B109" s="426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7"/>
      <c r="V109" s="427"/>
      <c r="W109" s="427"/>
      <c r="X109" s="705"/>
      <c r="Y109" s="426"/>
      <c r="Z109" s="426"/>
      <c r="AA109" s="426"/>
      <c r="AB109" s="426"/>
      <c r="AC109" s="426"/>
      <c r="AD109" s="426"/>
      <c r="AE109" s="426"/>
      <c r="AF109" s="426"/>
      <c r="AG109" s="692"/>
      <c r="AH109" s="692"/>
      <c r="AI109" s="692"/>
      <c r="AJ109" s="432"/>
      <c r="AK109" s="432"/>
      <c r="AL109" s="426"/>
    </row>
    <row r="110" spans="2:38"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7"/>
      <c r="V110" s="427"/>
      <c r="W110" s="427"/>
      <c r="X110" s="705"/>
      <c r="Y110" s="426"/>
      <c r="Z110" s="426"/>
      <c r="AA110" s="426"/>
      <c r="AB110" s="426"/>
      <c r="AC110" s="426"/>
      <c r="AD110" s="426"/>
      <c r="AE110" s="426"/>
      <c r="AF110" s="426"/>
      <c r="AG110" s="692"/>
      <c r="AH110" s="692"/>
      <c r="AI110" s="692"/>
      <c r="AJ110" s="432"/>
      <c r="AK110" s="432"/>
      <c r="AL110" s="426"/>
    </row>
    <row r="111" spans="2:38"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7"/>
      <c r="V111" s="427"/>
      <c r="W111" s="427"/>
      <c r="X111" s="705"/>
      <c r="Y111" s="426"/>
      <c r="Z111" s="426"/>
      <c r="AA111" s="426"/>
      <c r="AB111" s="426"/>
      <c r="AC111" s="426"/>
      <c r="AD111" s="426"/>
      <c r="AE111" s="426"/>
      <c r="AF111" s="426"/>
      <c r="AG111" s="692"/>
      <c r="AH111" s="692"/>
      <c r="AI111" s="692"/>
      <c r="AJ111" s="432"/>
      <c r="AK111" s="432"/>
      <c r="AL111" s="426"/>
    </row>
    <row r="112" spans="2:38">
      <c r="B112" s="426"/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426"/>
      <c r="U112" s="427"/>
      <c r="V112" s="427"/>
      <c r="W112" s="427"/>
      <c r="X112" s="705"/>
      <c r="Y112" s="426"/>
      <c r="Z112" s="426"/>
      <c r="AA112" s="426"/>
      <c r="AB112" s="426"/>
      <c r="AC112" s="426"/>
      <c r="AD112" s="426"/>
      <c r="AE112" s="426"/>
      <c r="AF112" s="426"/>
      <c r="AG112" s="692"/>
      <c r="AH112" s="692"/>
      <c r="AI112" s="692"/>
      <c r="AJ112" s="432"/>
      <c r="AK112" s="432"/>
      <c r="AL112" s="426"/>
    </row>
    <row r="113" spans="2:38">
      <c r="B113" s="426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  <c r="N113" s="426"/>
      <c r="O113" s="426"/>
      <c r="P113" s="426"/>
      <c r="Q113" s="426"/>
      <c r="R113" s="426"/>
      <c r="S113" s="426"/>
      <c r="T113" s="426"/>
      <c r="U113" s="427"/>
      <c r="V113" s="427"/>
      <c r="W113" s="427"/>
      <c r="X113" s="705"/>
      <c r="Y113" s="426"/>
      <c r="Z113" s="426"/>
      <c r="AA113" s="426"/>
      <c r="AB113" s="426"/>
      <c r="AC113" s="426"/>
      <c r="AD113" s="426"/>
      <c r="AE113" s="426"/>
      <c r="AF113" s="426"/>
      <c r="AG113" s="692"/>
      <c r="AH113" s="692"/>
      <c r="AI113" s="692"/>
      <c r="AJ113" s="432"/>
      <c r="AK113" s="432"/>
      <c r="AL113" s="426"/>
    </row>
    <row r="114" spans="2:38">
      <c r="B114" s="426"/>
      <c r="C114" s="426"/>
      <c r="D114" s="426"/>
      <c r="E114" s="426"/>
      <c r="F114" s="426"/>
      <c r="G114" s="426"/>
      <c r="H114" s="426"/>
      <c r="I114" s="426"/>
      <c r="J114" s="426"/>
      <c r="K114" s="426"/>
      <c r="L114" s="426"/>
      <c r="M114" s="426"/>
      <c r="N114" s="426"/>
      <c r="O114" s="426"/>
      <c r="P114" s="426"/>
      <c r="Q114" s="426"/>
      <c r="R114" s="426"/>
      <c r="S114" s="426"/>
      <c r="T114" s="426"/>
      <c r="U114" s="427"/>
      <c r="V114" s="427"/>
      <c r="W114" s="427"/>
      <c r="X114" s="705"/>
      <c r="Y114" s="426"/>
      <c r="Z114" s="426"/>
      <c r="AA114" s="426"/>
      <c r="AB114" s="426"/>
      <c r="AC114" s="426"/>
      <c r="AD114" s="426"/>
      <c r="AE114" s="426"/>
      <c r="AF114" s="426"/>
      <c r="AG114" s="692"/>
      <c r="AH114" s="692"/>
      <c r="AI114" s="692"/>
      <c r="AJ114" s="432"/>
      <c r="AK114" s="432"/>
      <c r="AL114" s="426"/>
    </row>
    <row r="115" spans="2:38">
      <c r="B115" s="426"/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  <c r="N115" s="426"/>
      <c r="O115" s="426"/>
      <c r="P115" s="426"/>
      <c r="Q115" s="426"/>
      <c r="R115" s="426"/>
      <c r="S115" s="426"/>
      <c r="T115" s="426"/>
      <c r="U115" s="427"/>
      <c r="V115" s="427"/>
      <c r="W115" s="427"/>
      <c r="X115" s="705"/>
      <c r="Y115" s="426"/>
      <c r="Z115" s="426"/>
      <c r="AA115" s="426"/>
      <c r="AB115" s="426"/>
      <c r="AC115" s="426"/>
      <c r="AD115" s="426"/>
      <c r="AE115" s="426"/>
      <c r="AF115" s="426"/>
      <c r="AG115" s="692"/>
      <c r="AH115" s="692"/>
      <c r="AI115" s="692"/>
      <c r="AJ115" s="432"/>
      <c r="AK115" s="432"/>
      <c r="AL115" s="426"/>
    </row>
    <row r="116" spans="2:38">
      <c r="B116" s="426"/>
      <c r="C116" s="426"/>
      <c r="D116" s="426"/>
      <c r="E116" s="426"/>
      <c r="F116" s="426"/>
      <c r="G116" s="426"/>
      <c r="H116" s="426"/>
      <c r="I116" s="426"/>
      <c r="J116" s="426"/>
      <c r="K116" s="426"/>
      <c r="L116" s="426"/>
      <c r="M116" s="426"/>
      <c r="N116" s="426"/>
      <c r="O116" s="426"/>
      <c r="P116" s="426"/>
      <c r="Q116" s="426"/>
      <c r="R116" s="426"/>
      <c r="S116" s="426"/>
      <c r="T116" s="426"/>
      <c r="U116" s="427"/>
      <c r="V116" s="427"/>
      <c r="W116" s="427"/>
      <c r="X116" s="705"/>
      <c r="Y116" s="426"/>
      <c r="Z116" s="426"/>
      <c r="AA116" s="426"/>
      <c r="AB116" s="426"/>
      <c r="AC116" s="426"/>
      <c r="AD116" s="426"/>
      <c r="AE116" s="426"/>
      <c r="AF116" s="426"/>
      <c r="AG116" s="692"/>
      <c r="AH116" s="692"/>
      <c r="AI116" s="692"/>
      <c r="AJ116" s="432"/>
      <c r="AK116" s="432"/>
      <c r="AL116" s="426"/>
    </row>
    <row r="117" spans="2:38"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26"/>
      <c r="U117" s="427"/>
      <c r="V117" s="427"/>
      <c r="W117" s="427"/>
      <c r="X117" s="705"/>
      <c r="Y117" s="426"/>
      <c r="Z117" s="426"/>
      <c r="AA117" s="426"/>
      <c r="AB117" s="426"/>
      <c r="AC117" s="426"/>
      <c r="AD117" s="426"/>
      <c r="AE117" s="426"/>
      <c r="AF117" s="426"/>
      <c r="AG117" s="692"/>
      <c r="AH117" s="692"/>
      <c r="AI117" s="692"/>
      <c r="AJ117" s="432"/>
      <c r="AK117" s="432"/>
      <c r="AL117" s="426"/>
    </row>
    <row r="118" spans="2:38">
      <c r="B118" s="426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6"/>
      <c r="P118" s="426"/>
      <c r="Q118" s="426"/>
      <c r="R118" s="426"/>
      <c r="S118" s="426"/>
      <c r="T118" s="426"/>
      <c r="U118" s="427"/>
      <c r="V118" s="427"/>
      <c r="W118" s="427"/>
      <c r="X118" s="705"/>
      <c r="Y118" s="426"/>
      <c r="Z118" s="426"/>
      <c r="AA118" s="426"/>
      <c r="AB118" s="426"/>
      <c r="AC118" s="426"/>
      <c r="AD118" s="426"/>
      <c r="AE118" s="426"/>
      <c r="AF118" s="426"/>
      <c r="AG118" s="692"/>
      <c r="AH118" s="692"/>
      <c r="AI118" s="692"/>
      <c r="AJ118" s="432"/>
      <c r="AK118" s="432"/>
      <c r="AL118" s="426"/>
    </row>
    <row r="119" spans="2:38">
      <c r="B119" s="426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6"/>
      <c r="O119" s="426"/>
      <c r="P119" s="426"/>
      <c r="Q119" s="426"/>
      <c r="R119" s="426"/>
      <c r="S119" s="426"/>
      <c r="T119" s="426"/>
      <c r="U119" s="427"/>
      <c r="V119" s="427"/>
      <c r="W119" s="427"/>
      <c r="X119" s="705"/>
      <c r="Y119" s="426"/>
      <c r="Z119" s="426"/>
      <c r="AA119" s="426"/>
      <c r="AB119" s="426"/>
      <c r="AC119" s="426"/>
      <c r="AD119" s="426"/>
      <c r="AE119" s="426"/>
      <c r="AF119" s="426"/>
      <c r="AG119" s="692"/>
      <c r="AH119" s="692"/>
      <c r="AI119" s="692"/>
      <c r="AJ119" s="432"/>
      <c r="AK119" s="432"/>
      <c r="AL119" s="426"/>
    </row>
    <row r="120" spans="2:38"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6"/>
      <c r="P120" s="426"/>
      <c r="Q120" s="426"/>
      <c r="R120" s="426"/>
      <c r="S120" s="426"/>
      <c r="T120" s="426"/>
      <c r="U120" s="427"/>
      <c r="V120" s="427"/>
      <c r="W120" s="427"/>
      <c r="X120" s="705"/>
      <c r="Y120" s="426"/>
      <c r="Z120" s="426"/>
      <c r="AA120" s="426"/>
      <c r="AB120" s="426"/>
      <c r="AC120" s="426"/>
      <c r="AD120" s="426"/>
      <c r="AE120" s="426"/>
      <c r="AF120" s="426"/>
      <c r="AG120" s="692"/>
      <c r="AH120" s="692"/>
      <c r="AI120" s="692"/>
      <c r="AJ120" s="432"/>
      <c r="AK120" s="432"/>
      <c r="AL120" s="426"/>
    </row>
    <row r="121" spans="2:38"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/>
      <c r="O121" s="426"/>
      <c r="P121" s="426"/>
      <c r="Q121" s="426"/>
      <c r="R121" s="426"/>
      <c r="S121" s="426"/>
      <c r="T121" s="426"/>
      <c r="U121" s="427"/>
      <c r="V121" s="427"/>
      <c r="W121" s="427"/>
      <c r="X121" s="705"/>
      <c r="Y121" s="426"/>
      <c r="Z121" s="426"/>
      <c r="AA121" s="426"/>
      <c r="AB121" s="426"/>
      <c r="AC121" s="426"/>
      <c r="AD121" s="426"/>
      <c r="AE121" s="426"/>
      <c r="AF121" s="426"/>
      <c r="AG121" s="692"/>
      <c r="AH121" s="692"/>
      <c r="AI121" s="692"/>
      <c r="AJ121" s="432"/>
      <c r="AK121" s="432"/>
      <c r="AL121" s="426"/>
    </row>
    <row r="122" spans="2:38"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  <c r="O122" s="426"/>
      <c r="P122" s="426"/>
      <c r="Q122" s="426"/>
      <c r="R122" s="426"/>
      <c r="S122" s="426"/>
      <c r="T122" s="426"/>
      <c r="U122" s="427"/>
      <c r="V122" s="427"/>
      <c r="W122" s="427"/>
      <c r="X122" s="705"/>
      <c r="Y122" s="426"/>
      <c r="Z122" s="426"/>
      <c r="AA122" s="426"/>
      <c r="AB122" s="426"/>
      <c r="AC122" s="426"/>
      <c r="AD122" s="426"/>
      <c r="AE122" s="426"/>
      <c r="AF122" s="426"/>
      <c r="AG122" s="692"/>
      <c r="AH122" s="692"/>
      <c r="AI122" s="692"/>
      <c r="AJ122" s="432"/>
      <c r="AK122" s="432"/>
      <c r="AL122" s="426"/>
    </row>
    <row r="123" spans="2:38"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  <c r="N123" s="426"/>
      <c r="O123" s="426"/>
      <c r="P123" s="426"/>
      <c r="Q123" s="426"/>
      <c r="R123" s="426"/>
      <c r="S123" s="426"/>
      <c r="T123" s="426"/>
      <c r="U123" s="427"/>
      <c r="V123" s="427"/>
      <c r="W123" s="427"/>
      <c r="X123" s="705"/>
      <c r="Y123" s="426"/>
      <c r="Z123" s="426"/>
      <c r="AA123" s="426"/>
      <c r="AB123" s="426"/>
      <c r="AC123" s="426"/>
      <c r="AD123" s="426"/>
      <c r="AE123" s="426"/>
      <c r="AF123" s="426"/>
      <c r="AG123" s="692"/>
      <c r="AH123" s="692"/>
      <c r="AI123" s="692"/>
      <c r="AJ123" s="432"/>
      <c r="AK123" s="432"/>
      <c r="AL123" s="426"/>
    </row>
    <row r="124" spans="2:38">
      <c r="B124" s="426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7"/>
      <c r="V124" s="427"/>
      <c r="W124" s="427"/>
      <c r="X124" s="705"/>
      <c r="Y124" s="426"/>
      <c r="Z124" s="426"/>
      <c r="AA124" s="426"/>
      <c r="AB124" s="426"/>
      <c r="AC124" s="426"/>
      <c r="AD124" s="426"/>
      <c r="AE124" s="426"/>
      <c r="AF124" s="426"/>
      <c r="AG124" s="692"/>
      <c r="AH124" s="692"/>
      <c r="AI124" s="692"/>
      <c r="AJ124" s="432"/>
      <c r="AK124" s="432"/>
      <c r="AL124" s="426"/>
    </row>
    <row r="125" spans="2:38">
      <c r="B125" s="426"/>
      <c r="C125" s="426"/>
      <c r="D125" s="426"/>
      <c r="E125" s="426"/>
      <c r="F125" s="426"/>
      <c r="G125" s="426"/>
      <c r="H125" s="426"/>
      <c r="I125" s="426"/>
      <c r="J125" s="426"/>
      <c r="K125" s="426"/>
      <c r="L125" s="426"/>
      <c r="M125" s="426"/>
      <c r="N125" s="426"/>
      <c r="O125" s="426"/>
      <c r="P125" s="426"/>
      <c r="Q125" s="426"/>
      <c r="R125" s="426"/>
      <c r="S125" s="426"/>
      <c r="T125" s="426"/>
      <c r="U125" s="427"/>
      <c r="V125" s="427"/>
      <c r="W125" s="427"/>
      <c r="X125" s="705"/>
      <c r="Y125" s="426"/>
      <c r="Z125" s="426"/>
      <c r="AA125" s="426"/>
      <c r="AB125" s="426"/>
      <c r="AC125" s="426"/>
      <c r="AD125" s="426"/>
      <c r="AE125" s="426"/>
      <c r="AF125" s="426"/>
      <c r="AG125" s="692"/>
      <c r="AH125" s="692"/>
      <c r="AI125" s="692"/>
      <c r="AJ125" s="432"/>
      <c r="AK125" s="432"/>
      <c r="AL125" s="426"/>
    </row>
    <row r="126" spans="2:38">
      <c r="B126" s="426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7"/>
      <c r="V126" s="427"/>
      <c r="W126" s="427"/>
      <c r="X126" s="705"/>
      <c r="Y126" s="426"/>
      <c r="Z126" s="426"/>
      <c r="AA126" s="426"/>
      <c r="AB126" s="426"/>
      <c r="AC126" s="426"/>
      <c r="AD126" s="426"/>
      <c r="AE126" s="426"/>
      <c r="AF126" s="426"/>
      <c r="AG126" s="692"/>
      <c r="AH126" s="692"/>
      <c r="AI126" s="692"/>
      <c r="AJ126" s="432"/>
      <c r="AK126" s="432"/>
      <c r="AL126" s="426"/>
    </row>
    <row r="127" spans="2:38">
      <c r="B127" s="426"/>
      <c r="C127" s="426"/>
      <c r="D127" s="426"/>
      <c r="E127" s="426"/>
      <c r="F127" s="426"/>
      <c r="G127" s="426"/>
      <c r="H127" s="426"/>
      <c r="I127" s="426"/>
      <c r="J127" s="426"/>
      <c r="K127" s="426"/>
      <c r="L127" s="426"/>
      <c r="M127" s="426"/>
      <c r="N127" s="426"/>
      <c r="O127" s="426"/>
      <c r="P127" s="426"/>
      <c r="Q127" s="426"/>
      <c r="R127" s="426"/>
      <c r="S127" s="426"/>
      <c r="T127" s="426"/>
      <c r="U127" s="427"/>
      <c r="V127" s="427"/>
      <c r="W127" s="427"/>
      <c r="X127" s="705"/>
      <c r="Y127" s="426"/>
      <c r="Z127" s="426"/>
      <c r="AA127" s="426"/>
      <c r="AB127" s="426"/>
      <c r="AC127" s="426"/>
      <c r="AD127" s="426"/>
      <c r="AE127" s="426"/>
      <c r="AF127" s="426"/>
      <c r="AG127" s="692"/>
      <c r="AH127" s="692"/>
      <c r="AI127" s="692"/>
      <c r="AJ127" s="432"/>
      <c r="AK127" s="432"/>
      <c r="AL127" s="426"/>
    </row>
    <row r="128" spans="2:38">
      <c r="B128" s="426"/>
      <c r="C128" s="426"/>
      <c r="D128" s="426"/>
      <c r="E128" s="426"/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7"/>
      <c r="V128" s="427"/>
      <c r="W128" s="427"/>
      <c r="X128" s="705"/>
      <c r="Y128" s="426"/>
      <c r="Z128" s="426"/>
      <c r="AA128" s="426"/>
      <c r="AB128" s="426"/>
      <c r="AC128" s="426"/>
      <c r="AD128" s="426"/>
      <c r="AE128" s="426"/>
      <c r="AF128" s="426"/>
      <c r="AG128" s="692"/>
      <c r="AH128" s="692"/>
      <c r="AI128" s="692"/>
      <c r="AJ128" s="432"/>
      <c r="AK128" s="432"/>
      <c r="AL128" s="426"/>
    </row>
    <row r="129" spans="2:38">
      <c r="B129" s="426"/>
      <c r="C129" s="426"/>
      <c r="D129" s="426"/>
      <c r="E129" s="426"/>
      <c r="F129" s="426"/>
      <c r="G129" s="426"/>
      <c r="H129" s="426"/>
      <c r="I129" s="426"/>
      <c r="J129" s="426"/>
      <c r="K129" s="426"/>
      <c r="L129" s="426"/>
      <c r="M129" s="426"/>
      <c r="N129" s="426"/>
      <c r="O129" s="426"/>
      <c r="P129" s="426"/>
      <c r="Q129" s="426"/>
      <c r="R129" s="426"/>
      <c r="S129" s="426"/>
      <c r="T129" s="426"/>
      <c r="U129" s="427"/>
      <c r="V129" s="427"/>
      <c r="W129" s="427"/>
      <c r="X129" s="705"/>
      <c r="Y129" s="426"/>
      <c r="Z129" s="426"/>
      <c r="AA129" s="426"/>
      <c r="AB129" s="426"/>
      <c r="AC129" s="426"/>
      <c r="AD129" s="426"/>
      <c r="AE129" s="426"/>
      <c r="AF129" s="426"/>
      <c r="AG129" s="692"/>
      <c r="AH129" s="692"/>
      <c r="AI129" s="692"/>
      <c r="AJ129" s="432"/>
      <c r="AK129" s="432"/>
      <c r="AL129" s="426"/>
    </row>
    <row r="130" spans="2:38">
      <c r="B130" s="426"/>
      <c r="C130" s="426"/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7"/>
      <c r="V130" s="427"/>
      <c r="W130" s="427"/>
      <c r="X130" s="705"/>
      <c r="Y130" s="426"/>
      <c r="Z130" s="426"/>
      <c r="AA130" s="426"/>
      <c r="AB130" s="426"/>
      <c r="AC130" s="426"/>
      <c r="AD130" s="426"/>
      <c r="AE130" s="426"/>
      <c r="AF130" s="426"/>
      <c r="AG130" s="692"/>
      <c r="AH130" s="692"/>
      <c r="AI130" s="692"/>
      <c r="AJ130" s="432"/>
      <c r="AK130" s="432"/>
      <c r="AL130" s="426"/>
    </row>
    <row r="131" spans="2:38">
      <c r="B131" s="426"/>
      <c r="C131" s="426"/>
      <c r="D131" s="426"/>
      <c r="E131" s="426"/>
      <c r="F131" s="426"/>
      <c r="G131" s="426"/>
      <c r="H131" s="426"/>
      <c r="I131" s="426"/>
      <c r="J131" s="426"/>
      <c r="K131" s="426"/>
      <c r="L131" s="426"/>
      <c r="M131" s="426"/>
      <c r="N131" s="426"/>
      <c r="O131" s="426"/>
      <c r="P131" s="426"/>
      <c r="Q131" s="426"/>
      <c r="R131" s="426"/>
      <c r="S131" s="426"/>
      <c r="T131" s="426"/>
      <c r="U131" s="427"/>
      <c r="V131" s="427"/>
      <c r="W131" s="427"/>
      <c r="X131" s="705"/>
      <c r="Y131" s="426"/>
      <c r="Z131" s="426"/>
      <c r="AA131" s="426"/>
      <c r="AB131" s="426"/>
      <c r="AC131" s="426"/>
      <c r="AD131" s="426"/>
      <c r="AE131" s="426"/>
      <c r="AF131" s="426"/>
      <c r="AG131" s="692"/>
      <c r="AH131" s="692"/>
      <c r="AI131" s="692"/>
      <c r="AJ131" s="432"/>
      <c r="AK131" s="432"/>
      <c r="AL131" s="426"/>
    </row>
    <row r="132" spans="2:38">
      <c r="B132" s="426"/>
      <c r="C132" s="426"/>
      <c r="D132" s="426"/>
      <c r="E132" s="426"/>
      <c r="F132" s="426"/>
      <c r="G132" s="426"/>
      <c r="H132" s="426"/>
      <c r="I132" s="426"/>
      <c r="J132" s="426"/>
      <c r="K132" s="426"/>
      <c r="L132" s="426"/>
      <c r="M132" s="426"/>
      <c r="N132" s="426"/>
      <c r="O132" s="426"/>
      <c r="P132" s="426"/>
      <c r="Q132" s="426"/>
      <c r="R132" s="426"/>
      <c r="S132" s="426"/>
      <c r="T132" s="426"/>
      <c r="U132" s="427"/>
      <c r="V132" s="427"/>
      <c r="W132" s="427"/>
      <c r="X132" s="705"/>
      <c r="Y132" s="426"/>
      <c r="Z132" s="426"/>
      <c r="AA132" s="426"/>
      <c r="AB132" s="426"/>
      <c r="AC132" s="426"/>
      <c r="AD132" s="426"/>
      <c r="AE132" s="426"/>
      <c r="AF132" s="426"/>
      <c r="AG132" s="692"/>
      <c r="AH132" s="692"/>
      <c r="AI132" s="692"/>
      <c r="AJ132" s="432"/>
      <c r="AK132" s="432"/>
      <c r="AL132" s="426"/>
    </row>
    <row r="133" spans="2:38">
      <c r="B133" s="426"/>
      <c r="C133" s="426"/>
      <c r="D133" s="426"/>
      <c r="E133" s="426"/>
      <c r="F133" s="426"/>
      <c r="G133" s="426"/>
      <c r="H133" s="426"/>
      <c r="I133" s="426"/>
      <c r="J133" s="426"/>
      <c r="K133" s="426"/>
      <c r="L133" s="426"/>
      <c r="M133" s="426"/>
      <c r="N133" s="426"/>
      <c r="O133" s="426"/>
      <c r="P133" s="426"/>
      <c r="Q133" s="426"/>
      <c r="R133" s="426"/>
      <c r="S133" s="426"/>
      <c r="T133" s="426"/>
      <c r="U133" s="427"/>
      <c r="V133" s="427"/>
      <c r="W133" s="427"/>
      <c r="X133" s="705"/>
      <c r="Y133" s="426"/>
      <c r="Z133" s="426"/>
      <c r="AA133" s="426"/>
      <c r="AB133" s="426"/>
      <c r="AC133" s="426"/>
      <c r="AD133" s="426"/>
      <c r="AE133" s="426"/>
      <c r="AF133" s="426"/>
      <c r="AG133" s="692"/>
      <c r="AH133" s="692"/>
      <c r="AI133" s="692"/>
      <c r="AJ133" s="432"/>
      <c r="AK133" s="432"/>
      <c r="AL133" s="426"/>
    </row>
    <row r="134" spans="2:38">
      <c r="B134" s="426"/>
      <c r="C134" s="426"/>
      <c r="D134" s="426"/>
      <c r="E134" s="426"/>
      <c r="F134" s="426"/>
      <c r="G134" s="426"/>
      <c r="H134" s="426"/>
      <c r="I134" s="426"/>
      <c r="J134" s="426"/>
      <c r="K134" s="426"/>
      <c r="L134" s="426"/>
      <c r="M134" s="426"/>
      <c r="N134" s="426"/>
      <c r="O134" s="426"/>
      <c r="P134" s="426"/>
      <c r="Q134" s="426"/>
      <c r="R134" s="426"/>
      <c r="S134" s="426"/>
      <c r="T134" s="426"/>
      <c r="U134" s="427"/>
      <c r="V134" s="427"/>
      <c r="W134" s="427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692"/>
      <c r="AH134" s="692"/>
      <c r="AI134" s="692"/>
      <c r="AJ134" s="432"/>
      <c r="AK134" s="432"/>
      <c r="AL134" s="426"/>
    </row>
    <row r="135" spans="2:38">
      <c r="B135" s="426"/>
      <c r="C135" s="426"/>
      <c r="D135" s="426"/>
      <c r="E135" s="426"/>
      <c r="F135" s="426"/>
      <c r="G135" s="426"/>
      <c r="H135" s="426"/>
      <c r="I135" s="426"/>
      <c r="J135" s="426"/>
      <c r="K135" s="426"/>
      <c r="L135" s="426"/>
      <c r="M135" s="426"/>
      <c r="N135" s="426"/>
      <c r="O135" s="426"/>
      <c r="P135" s="426"/>
      <c r="Q135" s="426"/>
      <c r="R135" s="426"/>
      <c r="S135" s="426"/>
      <c r="T135" s="426"/>
      <c r="U135" s="427"/>
      <c r="V135" s="427"/>
      <c r="W135" s="427"/>
      <c r="X135" s="426"/>
      <c r="Y135" s="426"/>
      <c r="Z135" s="426"/>
      <c r="AA135" s="426"/>
      <c r="AB135" s="426"/>
      <c r="AC135" s="426"/>
      <c r="AD135" s="426"/>
      <c r="AE135" s="426"/>
      <c r="AF135" s="426"/>
      <c r="AG135" s="692"/>
      <c r="AH135" s="692"/>
      <c r="AI135" s="692"/>
      <c r="AJ135" s="432"/>
      <c r="AK135" s="432"/>
      <c r="AL135" s="426"/>
    </row>
    <row r="136" spans="2:38">
      <c r="B136" s="426"/>
      <c r="C136" s="426"/>
      <c r="D136" s="426"/>
      <c r="E136" s="426"/>
      <c r="F136" s="426"/>
      <c r="G136" s="426"/>
      <c r="H136" s="426"/>
      <c r="I136" s="426"/>
      <c r="J136" s="426"/>
      <c r="K136" s="426"/>
      <c r="L136" s="426"/>
      <c r="M136" s="426"/>
      <c r="N136" s="426"/>
      <c r="O136" s="426"/>
      <c r="P136" s="426"/>
      <c r="Q136" s="426"/>
      <c r="R136" s="426"/>
      <c r="S136" s="426"/>
      <c r="T136" s="426"/>
      <c r="U136" s="427"/>
      <c r="V136" s="427"/>
      <c r="W136" s="427"/>
      <c r="X136" s="426"/>
      <c r="Y136" s="426"/>
      <c r="Z136" s="426"/>
      <c r="AA136" s="426"/>
      <c r="AB136" s="426"/>
      <c r="AC136" s="426"/>
      <c r="AD136" s="426"/>
      <c r="AE136" s="426"/>
      <c r="AF136" s="426"/>
      <c r="AG136" s="692"/>
      <c r="AH136" s="692"/>
      <c r="AI136" s="692"/>
      <c r="AJ136" s="432"/>
      <c r="AK136" s="432"/>
      <c r="AL136" s="426"/>
    </row>
    <row r="137" spans="2:38">
      <c r="B137" s="426"/>
      <c r="C137" s="426"/>
      <c r="D137" s="426"/>
      <c r="E137" s="426"/>
      <c r="F137" s="426"/>
      <c r="G137" s="426"/>
      <c r="H137" s="426"/>
      <c r="I137" s="426"/>
      <c r="J137" s="426"/>
      <c r="K137" s="426"/>
      <c r="L137" s="426"/>
      <c r="M137" s="426"/>
      <c r="N137" s="426"/>
      <c r="O137" s="426"/>
      <c r="P137" s="426"/>
      <c r="Q137" s="426"/>
      <c r="R137" s="426"/>
      <c r="S137" s="426"/>
      <c r="T137" s="426"/>
      <c r="U137" s="427"/>
      <c r="V137" s="427"/>
      <c r="W137" s="427"/>
      <c r="X137" s="426"/>
      <c r="Y137" s="426"/>
      <c r="Z137" s="426"/>
      <c r="AA137" s="426"/>
      <c r="AB137" s="426"/>
      <c r="AC137" s="426"/>
      <c r="AD137" s="426"/>
      <c r="AE137" s="426"/>
      <c r="AF137" s="426"/>
      <c r="AG137" s="692"/>
      <c r="AH137" s="692"/>
      <c r="AI137" s="692"/>
      <c r="AJ137" s="432"/>
      <c r="AK137" s="432"/>
      <c r="AL137" s="426"/>
    </row>
    <row r="138" spans="2:38">
      <c r="B138" s="426"/>
      <c r="C138" s="426"/>
      <c r="D138" s="426"/>
      <c r="E138" s="426"/>
      <c r="F138" s="426"/>
      <c r="G138" s="426"/>
      <c r="H138" s="426"/>
      <c r="I138" s="426"/>
      <c r="J138" s="426"/>
      <c r="K138" s="426"/>
      <c r="L138" s="426"/>
      <c r="M138" s="426"/>
      <c r="N138" s="426"/>
      <c r="O138" s="426"/>
      <c r="P138" s="426"/>
      <c r="Q138" s="426"/>
      <c r="R138" s="426"/>
      <c r="S138" s="426"/>
      <c r="T138" s="426"/>
      <c r="U138" s="427"/>
      <c r="V138" s="427"/>
      <c r="W138" s="427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692"/>
      <c r="AH138" s="692"/>
      <c r="AI138" s="692"/>
      <c r="AJ138" s="432"/>
      <c r="AK138" s="432"/>
      <c r="AL138" s="426"/>
    </row>
    <row r="139" spans="2:38">
      <c r="B139" s="426"/>
      <c r="C139" s="426"/>
      <c r="D139" s="426"/>
      <c r="E139" s="426"/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6"/>
      <c r="Q139" s="426"/>
      <c r="R139" s="426"/>
      <c r="S139" s="426"/>
      <c r="T139" s="426"/>
      <c r="U139" s="427"/>
      <c r="V139" s="427"/>
      <c r="W139" s="427"/>
      <c r="X139" s="426"/>
      <c r="Y139" s="426"/>
      <c r="Z139" s="426"/>
      <c r="AA139" s="426"/>
      <c r="AB139" s="426"/>
      <c r="AC139" s="426"/>
      <c r="AD139" s="426"/>
      <c r="AE139" s="426"/>
      <c r="AF139" s="426"/>
      <c r="AG139" s="692"/>
      <c r="AH139" s="692"/>
      <c r="AI139" s="692"/>
      <c r="AJ139" s="432"/>
      <c r="AK139" s="432"/>
      <c r="AL139" s="426"/>
    </row>
    <row r="140" spans="2:38">
      <c r="B140" s="426"/>
      <c r="C140" s="426"/>
      <c r="D140" s="426"/>
      <c r="E140" s="426"/>
      <c r="F140" s="426"/>
      <c r="G140" s="426"/>
      <c r="H140" s="426"/>
      <c r="I140" s="426"/>
      <c r="J140" s="426"/>
      <c r="K140" s="426"/>
      <c r="L140" s="426"/>
      <c r="M140" s="426"/>
      <c r="N140" s="426"/>
      <c r="O140" s="426"/>
      <c r="P140" s="426"/>
      <c r="Q140" s="426"/>
      <c r="R140" s="426"/>
      <c r="S140" s="426"/>
      <c r="T140" s="426"/>
      <c r="U140" s="427"/>
      <c r="V140" s="427"/>
      <c r="W140" s="427"/>
      <c r="X140" s="426"/>
      <c r="Y140" s="426"/>
      <c r="Z140" s="426"/>
      <c r="AA140" s="426"/>
      <c r="AB140" s="426"/>
      <c r="AC140" s="426"/>
      <c r="AD140" s="426"/>
      <c r="AE140" s="426"/>
      <c r="AF140" s="426"/>
      <c r="AG140" s="692"/>
      <c r="AH140" s="692"/>
      <c r="AI140" s="692"/>
      <c r="AJ140" s="432"/>
      <c r="AK140" s="432"/>
      <c r="AL140" s="426"/>
    </row>
    <row r="141" spans="2:38">
      <c r="B141" s="426"/>
      <c r="C141" s="426"/>
      <c r="D141" s="426"/>
      <c r="E141" s="426"/>
      <c r="F141" s="426"/>
      <c r="G141" s="426"/>
      <c r="H141" s="426"/>
      <c r="I141" s="426"/>
      <c r="J141" s="426"/>
      <c r="K141" s="426"/>
      <c r="L141" s="426"/>
      <c r="M141" s="426"/>
      <c r="N141" s="426"/>
      <c r="O141" s="426"/>
      <c r="P141" s="426"/>
      <c r="Q141" s="426"/>
      <c r="R141" s="426"/>
      <c r="S141" s="426"/>
      <c r="T141" s="426"/>
      <c r="U141" s="427"/>
      <c r="V141" s="427"/>
      <c r="W141" s="427"/>
      <c r="X141" s="705"/>
      <c r="Y141" s="426"/>
      <c r="Z141" s="426"/>
      <c r="AA141" s="426"/>
      <c r="AB141" s="426"/>
      <c r="AC141" s="426"/>
      <c r="AD141" s="426"/>
      <c r="AE141" s="426"/>
      <c r="AF141" s="426"/>
      <c r="AG141" s="692"/>
      <c r="AH141" s="692"/>
      <c r="AI141" s="692"/>
      <c r="AJ141" s="432"/>
      <c r="AK141" s="432"/>
      <c r="AL141" s="426"/>
    </row>
    <row r="142" spans="2:38">
      <c r="B142" s="426"/>
      <c r="C142" s="426"/>
      <c r="D142" s="426"/>
      <c r="E142" s="426"/>
      <c r="F142" s="426"/>
      <c r="G142" s="426"/>
      <c r="H142" s="426"/>
      <c r="I142" s="426"/>
      <c r="J142" s="426"/>
      <c r="K142" s="426"/>
      <c r="L142" s="426"/>
      <c r="M142" s="426"/>
      <c r="N142" s="426"/>
      <c r="O142" s="426"/>
      <c r="P142" s="426"/>
      <c r="Q142" s="426"/>
      <c r="R142" s="426"/>
      <c r="S142" s="426"/>
      <c r="T142" s="426"/>
      <c r="U142" s="427"/>
      <c r="V142" s="427"/>
      <c r="W142" s="427"/>
      <c r="X142" s="705"/>
      <c r="Y142" s="426"/>
      <c r="Z142" s="426"/>
      <c r="AA142" s="426"/>
      <c r="AB142" s="426"/>
      <c r="AC142" s="426"/>
      <c r="AD142" s="426"/>
      <c r="AE142" s="426"/>
      <c r="AF142" s="426"/>
      <c r="AG142" s="692"/>
      <c r="AH142" s="692"/>
      <c r="AI142" s="692"/>
      <c r="AJ142" s="432"/>
      <c r="AK142" s="432"/>
      <c r="AL142" s="426"/>
    </row>
    <row r="143" spans="2:38">
      <c r="B143" s="426"/>
      <c r="C143" s="426"/>
      <c r="D143" s="426"/>
      <c r="E143" s="426"/>
      <c r="F143" s="426"/>
      <c r="G143" s="426"/>
      <c r="H143" s="426"/>
      <c r="I143" s="426"/>
      <c r="J143" s="426"/>
      <c r="K143" s="426"/>
      <c r="L143" s="426"/>
      <c r="M143" s="426"/>
      <c r="N143" s="426"/>
      <c r="O143" s="426"/>
      <c r="P143" s="426"/>
      <c r="Q143" s="426"/>
      <c r="R143" s="426"/>
      <c r="S143" s="426"/>
      <c r="T143" s="426"/>
      <c r="U143" s="427"/>
      <c r="V143" s="427"/>
      <c r="W143" s="427"/>
      <c r="X143" s="705"/>
      <c r="Y143" s="426"/>
      <c r="Z143" s="426"/>
      <c r="AA143" s="426"/>
      <c r="AB143" s="426"/>
      <c r="AC143" s="426"/>
      <c r="AD143" s="426"/>
      <c r="AE143" s="426"/>
      <c r="AF143" s="426"/>
      <c r="AG143" s="692"/>
      <c r="AH143" s="692"/>
      <c r="AI143" s="692"/>
      <c r="AJ143" s="432"/>
      <c r="AK143" s="432"/>
      <c r="AL143" s="426"/>
    </row>
    <row r="144" spans="2:38">
      <c r="B144" s="426"/>
      <c r="C144" s="426"/>
      <c r="D144" s="426"/>
      <c r="E144" s="426"/>
      <c r="F144" s="426"/>
      <c r="G144" s="426"/>
      <c r="H144" s="426"/>
      <c r="I144" s="426"/>
      <c r="J144" s="426"/>
      <c r="K144" s="426"/>
      <c r="L144" s="426"/>
      <c r="M144" s="426"/>
      <c r="N144" s="426"/>
      <c r="O144" s="426"/>
      <c r="P144" s="426"/>
      <c r="Q144" s="426"/>
      <c r="R144" s="426"/>
      <c r="S144" s="426"/>
      <c r="T144" s="426"/>
      <c r="U144" s="427"/>
      <c r="V144" s="427"/>
      <c r="W144" s="427"/>
      <c r="X144" s="705"/>
      <c r="Y144" s="426"/>
      <c r="Z144" s="426"/>
      <c r="AA144" s="426"/>
      <c r="AB144" s="426"/>
      <c r="AC144" s="426"/>
      <c r="AD144" s="426"/>
      <c r="AE144" s="426"/>
      <c r="AF144" s="426"/>
      <c r="AG144" s="692"/>
      <c r="AH144" s="692"/>
      <c r="AI144" s="692"/>
      <c r="AJ144" s="432"/>
      <c r="AK144" s="432"/>
      <c r="AL144" s="426"/>
    </row>
    <row r="145" spans="2:38">
      <c r="B145" s="426"/>
      <c r="C145" s="426"/>
      <c r="D145" s="426"/>
      <c r="E145" s="426"/>
      <c r="F145" s="426"/>
      <c r="G145" s="426"/>
      <c r="H145" s="426"/>
      <c r="I145" s="426"/>
      <c r="J145" s="426"/>
      <c r="K145" s="426"/>
      <c r="L145" s="426"/>
      <c r="M145" s="426"/>
      <c r="N145" s="426"/>
      <c r="O145" s="426"/>
      <c r="P145" s="426"/>
      <c r="Q145" s="426"/>
      <c r="R145" s="426"/>
      <c r="S145" s="426"/>
      <c r="T145" s="426"/>
      <c r="U145" s="427"/>
      <c r="V145" s="427"/>
      <c r="W145" s="427"/>
      <c r="X145" s="705"/>
      <c r="Y145" s="426"/>
      <c r="Z145" s="426"/>
      <c r="AA145" s="426"/>
      <c r="AB145" s="426"/>
      <c r="AC145" s="426"/>
      <c r="AD145" s="426"/>
      <c r="AE145" s="426"/>
      <c r="AF145" s="426"/>
      <c r="AG145" s="692"/>
      <c r="AH145" s="692"/>
      <c r="AI145" s="692"/>
      <c r="AJ145" s="432"/>
      <c r="AK145" s="432"/>
      <c r="AL145" s="426"/>
    </row>
    <row r="146" spans="2:38">
      <c r="B146" s="426"/>
      <c r="C146" s="426"/>
      <c r="D146" s="426"/>
      <c r="E146" s="426"/>
      <c r="F146" s="426"/>
      <c r="G146" s="426"/>
      <c r="H146" s="426"/>
      <c r="I146" s="426"/>
      <c r="J146" s="426"/>
      <c r="K146" s="426"/>
      <c r="L146" s="426"/>
      <c r="M146" s="426"/>
      <c r="N146" s="426"/>
      <c r="O146" s="426"/>
      <c r="P146" s="426"/>
      <c r="Q146" s="426"/>
      <c r="R146" s="426"/>
      <c r="S146" s="426"/>
      <c r="T146" s="426"/>
      <c r="U146" s="427"/>
      <c r="V146" s="427"/>
      <c r="W146" s="427"/>
      <c r="X146" s="705"/>
      <c r="Y146" s="426"/>
      <c r="Z146" s="426"/>
      <c r="AA146" s="426"/>
      <c r="AB146" s="426"/>
      <c r="AC146" s="426"/>
      <c r="AD146" s="426"/>
      <c r="AE146" s="426"/>
      <c r="AF146" s="426"/>
      <c r="AG146" s="692"/>
      <c r="AH146" s="692"/>
      <c r="AI146" s="692"/>
      <c r="AJ146" s="432"/>
      <c r="AK146" s="432"/>
      <c r="AL146" s="426"/>
    </row>
    <row r="147" spans="2:38">
      <c r="B147" s="426"/>
      <c r="C147" s="426"/>
      <c r="D147" s="426"/>
      <c r="E147" s="426"/>
      <c r="F147" s="426"/>
      <c r="G147" s="426"/>
      <c r="H147" s="426"/>
      <c r="I147" s="426"/>
      <c r="J147" s="426"/>
      <c r="K147" s="426"/>
      <c r="L147" s="426"/>
      <c r="M147" s="426"/>
      <c r="N147" s="426"/>
      <c r="O147" s="426"/>
      <c r="P147" s="426"/>
      <c r="Q147" s="426"/>
      <c r="R147" s="426"/>
      <c r="S147" s="426"/>
      <c r="T147" s="426"/>
      <c r="U147" s="427"/>
      <c r="V147" s="427"/>
      <c r="W147" s="427"/>
      <c r="X147" s="705"/>
      <c r="Y147" s="426"/>
      <c r="Z147" s="426"/>
      <c r="AA147" s="426"/>
      <c r="AB147" s="426"/>
      <c r="AC147" s="426"/>
      <c r="AD147" s="426"/>
      <c r="AE147" s="426"/>
      <c r="AF147" s="426"/>
      <c r="AG147" s="692"/>
      <c r="AH147" s="692"/>
      <c r="AI147" s="692"/>
      <c r="AJ147" s="432"/>
      <c r="AK147" s="432"/>
      <c r="AL147" s="426"/>
    </row>
    <row r="148" spans="2:38">
      <c r="B148" s="426"/>
      <c r="C148" s="426"/>
      <c r="D148" s="426"/>
      <c r="E148" s="426"/>
      <c r="F148" s="426"/>
      <c r="G148" s="426"/>
      <c r="H148" s="426"/>
      <c r="I148" s="426"/>
      <c r="J148" s="426"/>
      <c r="K148" s="426"/>
      <c r="L148" s="426"/>
      <c r="M148" s="426"/>
      <c r="N148" s="426"/>
      <c r="O148" s="426"/>
      <c r="P148" s="426"/>
      <c r="Q148" s="426"/>
      <c r="R148" s="426"/>
      <c r="S148" s="426"/>
      <c r="T148" s="426"/>
      <c r="U148" s="427"/>
      <c r="V148" s="427"/>
      <c r="W148" s="427"/>
      <c r="X148" s="705"/>
      <c r="Y148" s="426"/>
      <c r="Z148" s="426"/>
      <c r="AA148" s="426"/>
      <c r="AB148" s="426"/>
      <c r="AC148" s="426"/>
      <c r="AD148" s="426"/>
      <c r="AE148" s="426"/>
      <c r="AF148" s="426"/>
      <c r="AG148" s="692"/>
      <c r="AH148" s="692"/>
      <c r="AI148" s="692"/>
      <c r="AJ148" s="432"/>
      <c r="AK148" s="432"/>
      <c r="AL148" s="426"/>
    </row>
    <row r="149" spans="2:38">
      <c r="B149" s="426"/>
      <c r="C149" s="426"/>
      <c r="D149" s="426"/>
      <c r="E149" s="426"/>
      <c r="F149" s="426"/>
      <c r="G149" s="426"/>
      <c r="H149" s="426"/>
      <c r="I149" s="426"/>
      <c r="J149" s="426"/>
      <c r="K149" s="426"/>
      <c r="L149" s="426"/>
      <c r="M149" s="426"/>
      <c r="N149" s="426"/>
      <c r="O149" s="426"/>
      <c r="P149" s="426"/>
      <c r="Q149" s="426"/>
      <c r="R149" s="426"/>
      <c r="S149" s="426"/>
      <c r="T149" s="426"/>
      <c r="U149" s="427"/>
      <c r="V149" s="427"/>
      <c r="W149" s="427"/>
      <c r="X149" s="705"/>
      <c r="Y149" s="426"/>
      <c r="Z149" s="426"/>
      <c r="AA149" s="426"/>
      <c r="AB149" s="426"/>
      <c r="AC149" s="426"/>
      <c r="AD149" s="426"/>
      <c r="AE149" s="426"/>
      <c r="AF149" s="426"/>
      <c r="AG149" s="692"/>
      <c r="AH149" s="692"/>
      <c r="AI149" s="692"/>
      <c r="AJ149" s="432"/>
      <c r="AK149" s="432"/>
      <c r="AL149" s="426"/>
    </row>
    <row r="150" spans="2:38">
      <c r="B150" s="426"/>
      <c r="C150" s="426"/>
      <c r="D150" s="426"/>
      <c r="E150" s="426"/>
      <c r="F150" s="426"/>
      <c r="G150" s="426"/>
      <c r="H150" s="426"/>
      <c r="I150" s="426"/>
      <c r="J150" s="426"/>
      <c r="K150" s="426"/>
      <c r="L150" s="426"/>
      <c r="M150" s="426"/>
      <c r="N150" s="426"/>
      <c r="O150" s="426"/>
      <c r="P150" s="426"/>
      <c r="Q150" s="426"/>
      <c r="R150" s="426"/>
      <c r="S150" s="426"/>
      <c r="T150" s="426"/>
      <c r="U150" s="427"/>
      <c r="V150" s="427"/>
      <c r="W150" s="427"/>
      <c r="X150" s="705"/>
      <c r="Y150" s="426"/>
      <c r="Z150" s="426"/>
      <c r="AA150" s="426"/>
      <c r="AB150" s="426"/>
      <c r="AC150" s="426"/>
      <c r="AD150" s="426"/>
      <c r="AE150" s="426"/>
      <c r="AF150" s="426"/>
      <c r="AG150" s="692"/>
      <c r="AH150" s="692"/>
      <c r="AI150" s="692"/>
      <c r="AJ150" s="432"/>
      <c r="AK150" s="432"/>
      <c r="AL150" s="426"/>
    </row>
    <row r="151" spans="2:38">
      <c r="B151" s="426"/>
      <c r="C151" s="426"/>
      <c r="D151" s="426"/>
      <c r="E151" s="426"/>
      <c r="F151" s="426"/>
      <c r="G151" s="426"/>
      <c r="H151" s="426"/>
      <c r="I151" s="426"/>
      <c r="J151" s="426"/>
      <c r="K151" s="426"/>
      <c r="L151" s="426"/>
      <c r="M151" s="426"/>
      <c r="N151" s="426"/>
      <c r="O151" s="426"/>
      <c r="P151" s="426"/>
      <c r="Q151" s="426"/>
      <c r="R151" s="426"/>
      <c r="S151" s="426"/>
      <c r="T151" s="426"/>
      <c r="U151" s="427"/>
      <c r="V151" s="427"/>
      <c r="W151" s="427"/>
      <c r="X151" s="705"/>
      <c r="Y151" s="426"/>
      <c r="Z151" s="426"/>
      <c r="AA151" s="426"/>
      <c r="AB151" s="426"/>
      <c r="AC151" s="426"/>
      <c r="AD151" s="426"/>
      <c r="AE151" s="426"/>
      <c r="AF151" s="426"/>
      <c r="AG151" s="692"/>
      <c r="AH151" s="692"/>
      <c r="AI151" s="692"/>
      <c r="AJ151" s="432"/>
      <c r="AK151" s="432"/>
      <c r="AL151" s="426"/>
    </row>
    <row r="152" spans="2:38">
      <c r="B152" s="426"/>
      <c r="C152" s="426"/>
      <c r="D152" s="426"/>
      <c r="E152" s="426"/>
      <c r="F152" s="426"/>
      <c r="G152" s="426"/>
      <c r="H152" s="426"/>
      <c r="I152" s="426"/>
      <c r="J152" s="426"/>
      <c r="K152" s="426"/>
      <c r="L152" s="426"/>
      <c r="M152" s="426"/>
      <c r="N152" s="426"/>
      <c r="O152" s="426"/>
      <c r="P152" s="426"/>
      <c r="Q152" s="426"/>
      <c r="R152" s="426"/>
      <c r="S152" s="426"/>
      <c r="T152" s="426"/>
      <c r="U152" s="427"/>
      <c r="V152" s="427"/>
      <c r="W152" s="427"/>
      <c r="X152" s="705"/>
      <c r="Y152" s="426"/>
      <c r="Z152" s="426"/>
      <c r="AA152" s="426"/>
      <c r="AB152" s="426"/>
      <c r="AC152" s="426"/>
      <c r="AD152" s="426"/>
      <c r="AE152" s="426"/>
      <c r="AF152" s="426"/>
      <c r="AG152" s="692"/>
      <c r="AH152" s="692"/>
      <c r="AI152" s="692"/>
      <c r="AJ152" s="432"/>
      <c r="AK152" s="432"/>
      <c r="AL152" s="426"/>
    </row>
    <row r="153" spans="2:38">
      <c r="B153" s="426"/>
      <c r="C153" s="426"/>
      <c r="D153" s="426"/>
      <c r="E153" s="426"/>
      <c r="F153" s="426"/>
      <c r="G153" s="426"/>
      <c r="H153" s="426"/>
      <c r="I153" s="426"/>
      <c r="J153" s="426"/>
      <c r="K153" s="426"/>
      <c r="L153" s="426"/>
      <c r="M153" s="426"/>
      <c r="N153" s="426"/>
      <c r="O153" s="426"/>
      <c r="P153" s="426"/>
      <c r="Q153" s="426"/>
      <c r="R153" s="426"/>
      <c r="S153" s="426"/>
      <c r="T153" s="426"/>
      <c r="U153" s="427"/>
      <c r="V153" s="427"/>
      <c r="W153" s="427"/>
      <c r="X153" s="705"/>
      <c r="Y153" s="426"/>
      <c r="Z153" s="426"/>
      <c r="AA153" s="426"/>
      <c r="AB153" s="426"/>
      <c r="AC153" s="426"/>
      <c r="AD153" s="426"/>
      <c r="AE153" s="426"/>
      <c r="AF153" s="426"/>
      <c r="AG153" s="692"/>
      <c r="AH153" s="692"/>
      <c r="AI153" s="692"/>
      <c r="AJ153" s="432"/>
      <c r="AK153" s="432"/>
      <c r="AL153" s="426"/>
    </row>
    <row r="154" spans="2:38">
      <c r="B154" s="426"/>
      <c r="C154" s="426"/>
      <c r="D154" s="426"/>
      <c r="E154" s="426"/>
      <c r="F154" s="426"/>
      <c r="G154" s="426"/>
      <c r="H154" s="426"/>
      <c r="I154" s="426"/>
      <c r="J154" s="426"/>
      <c r="K154" s="426"/>
      <c r="L154" s="426"/>
      <c r="M154" s="426"/>
      <c r="N154" s="426"/>
      <c r="O154" s="426"/>
      <c r="P154" s="426"/>
      <c r="Q154" s="426"/>
      <c r="R154" s="426"/>
      <c r="S154" s="426"/>
      <c r="T154" s="426"/>
      <c r="U154" s="427"/>
      <c r="V154" s="427"/>
      <c r="W154" s="427"/>
      <c r="X154" s="705"/>
      <c r="Y154" s="426"/>
      <c r="Z154" s="426"/>
      <c r="AA154" s="426"/>
      <c r="AB154" s="426"/>
      <c r="AC154" s="426"/>
      <c r="AD154" s="426"/>
      <c r="AE154" s="426"/>
      <c r="AF154" s="426"/>
      <c r="AG154" s="692"/>
      <c r="AH154" s="692"/>
      <c r="AI154" s="692"/>
      <c r="AJ154" s="432"/>
      <c r="AK154" s="432"/>
      <c r="AL154" s="426"/>
    </row>
    <row r="155" spans="2:38">
      <c r="B155" s="426"/>
      <c r="C155" s="426"/>
      <c r="D155" s="426"/>
      <c r="E155" s="426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426"/>
      <c r="R155" s="426"/>
      <c r="S155" s="426"/>
      <c r="T155" s="426"/>
      <c r="U155" s="427"/>
      <c r="V155" s="427"/>
      <c r="W155" s="427"/>
      <c r="X155" s="705"/>
      <c r="Y155" s="426"/>
      <c r="Z155" s="426"/>
      <c r="AA155" s="426"/>
      <c r="AB155" s="426"/>
      <c r="AC155" s="426"/>
      <c r="AD155" s="426"/>
      <c r="AE155" s="426"/>
      <c r="AF155" s="426"/>
      <c r="AG155" s="692"/>
      <c r="AH155" s="692"/>
      <c r="AI155" s="692"/>
      <c r="AJ155" s="432"/>
      <c r="AK155" s="432"/>
      <c r="AL155" s="426"/>
    </row>
    <row r="156" spans="2:38">
      <c r="B156" s="426"/>
      <c r="C156" s="426"/>
      <c r="D156" s="426"/>
      <c r="E156" s="426"/>
      <c r="F156" s="426"/>
      <c r="G156" s="426"/>
      <c r="H156" s="426"/>
      <c r="I156" s="426"/>
      <c r="J156" s="426"/>
      <c r="K156" s="426"/>
      <c r="L156" s="426"/>
      <c r="M156" s="426"/>
      <c r="N156" s="426"/>
      <c r="O156" s="426"/>
      <c r="P156" s="426"/>
      <c r="Q156" s="426"/>
      <c r="R156" s="426"/>
      <c r="S156" s="426"/>
      <c r="T156" s="426"/>
      <c r="U156" s="427"/>
      <c r="V156" s="427"/>
      <c r="W156" s="427"/>
      <c r="X156" s="705"/>
      <c r="Y156" s="426"/>
      <c r="Z156" s="426"/>
      <c r="AA156" s="426"/>
      <c r="AB156" s="426"/>
      <c r="AC156" s="426"/>
      <c r="AD156" s="426"/>
      <c r="AE156" s="426"/>
      <c r="AF156" s="426"/>
      <c r="AG156" s="692"/>
      <c r="AH156" s="692"/>
      <c r="AI156" s="692"/>
      <c r="AJ156" s="432"/>
      <c r="AK156" s="432"/>
      <c r="AL156" s="426"/>
    </row>
    <row r="157" spans="2:38">
      <c r="B157" s="426"/>
      <c r="C157" s="426"/>
      <c r="D157" s="426"/>
      <c r="E157" s="426"/>
      <c r="F157" s="426"/>
      <c r="G157" s="426"/>
      <c r="H157" s="426"/>
      <c r="I157" s="426"/>
      <c r="J157" s="426"/>
      <c r="K157" s="426"/>
      <c r="L157" s="426"/>
      <c r="M157" s="426"/>
      <c r="N157" s="426"/>
      <c r="O157" s="426"/>
      <c r="P157" s="426"/>
      <c r="Q157" s="426"/>
      <c r="R157" s="426"/>
      <c r="S157" s="426"/>
      <c r="T157" s="426"/>
      <c r="U157" s="427"/>
      <c r="V157" s="427"/>
      <c r="W157" s="427"/>
      <c r="X157" s="705"/>
      <c r="Y157" s="426"/>
      <c r="Z157" s="426"/>
      <c r="AA157" s="426"/>
      <c r="AB157" s="426"/>
      <c r="AC157" s="426"/>
      <c r="AD157" s="426"/>
      <c r="AE157" s="426"/>
      <c r="AF157" s="426"/>
      <c r="AG157" s="692"/>
      <c r="AH157" s="692"/>
      <c r="AI157" s="692"/>
      <c r="AJ157" s="432"/>
      <c r="AK157" s="432"/>
      <c r="AL157" s="426"/>
    </row>
    <row r="158" spans="2:38">
      <c r="B158" s="426"/>
      <c r="C158" s="426"/>
      <c r="D158" s="426"/>
      <c r="E158" s="426"/>
      <c r="F158" s="426"/>
      <c r="G158" s="426"/>
      <c r="H158" s="426"/>
      <c r="I158" s="426"/>
      <c r="J158" s="426"/>
      <c r="K158" s="426"/>
      <c r="L158" s="426"/>
      <c r="M158" s="426"/>
      <c r="N158" s="426"/>
      <c r="O158" s="426"/>
      <c r="P158" s="426"/>
      <c r="Q158" s="426"/>
      <c r="R158" s="426"/>
      <c r="S158" s="426"/>
      <c r="T158" s="426"/>
      <c r="U158" s="427"/>
      <c r="V158" s="427"/>
      <c r="W158" s="427"/>
      <c r="X158" s="705"/>
      <c r="Y158" s="426"/>
      <c r="Z158" s="426"/>
      <c r="AA158" s="426"/>
      <c r="AB158" s="426"/>
      <c r="AC158" s="426"/>
      <c r="AD158" s="426"/>
      <c r="AE158" s="426"/>
      <c r="AF158" s="426"/>
      <c r="AG158" s="692"/>
      <c r="AH158" s="692"/>
      <c r="AI158" s="692"/>
      <c r="AJ158" s="432"/>
      <c r="AK158" s="432"/>
      <c r="AL158" s="426"/>
    </row>
    <row r="159" spans="2:38">
      <c r="B159" s="426"/>
      <c r="C159" s="426"/>
      <c r="D159" s="426"/>
      <c r="E159" s="426"/>
      <c r="F159" s="426"/>
      <c r="G159" s="426"/>
      <c r="H159" s="426"/>
      <c r="I159" s="426"/>
      <c r="J159" s="426"/>
      <c r="K159" s="426"/>
      <c r="L159" s="426"/>
      <c r="M159" s="426"/>
      <c r="N159" s="426"/>
      <c r="O159" s="426"/>
      <c r="P159" s="426"/>
      <c r="Q159" s="426"/>
      <c r="R159" s="426"/>
      <c r="S159" s="426"/>
      <c r="T159" s="426"/>
      <c r="U159" s="427"/>
      <c r="V159" s="427"/>
      <c r="W159" s="427"/>
      <c r="X159" s="705"/>
      <c r="Y159" s="426"/>
      <c r="Z159" s="426"/>
      <c r="AA159" s="426"/>
      <c r="AB159" s="426"/>
      <c r="AC159" s="426"/>
      <c r="AD159" s="426"/>
      <c r="AE159" s="426"/>
      <c r="AF159" s="426"/>
      <c r="AG159" s="692"/>
      <c r="AH159" s="692"/>
      <c r="AI159" s="692"/>
      <c r="AJ159" s="432"/>
      <c r="AK159" s="432"/>
      <c r="AL159" s="426"/>
    </row>
    <row r="160" spans="2:38">
      <c r="B160" s="426"/>
      <c r="C160" s="426"/>
      <c r="D160" s="426"/>
      <c r="E160" s="426"/>
      <c r="F160" s="426"/>
      <c r="G160" s="426"/>
      <c r="H160" s="426"/>
      <c r="I160" s="426"/>
      <c r="J160" s="426"/>
      <c r="K160" s="426"/>
      <c r="L160" s="426"/>
      <c r="M160" s="426"/>
      <c r="N160" s="426"/>
      <c r="O160" s="426"/>
      <c r="P160" s="426"/>
      <c r="Q160" s="426"/>
      <c r="R160" s="426"/>
      <c r="S160" s="426"/>
      <c r="T160" s="426"/>
      <c r="U160" s="427"/>
      <c r="V160" s="427"/>
      <c r="W160" s="427"/>
      <c r="X160" s="705"/>
      <c r="Y160" s="426"/>
      <c r="Z160" s="426"/>
      <c r="AA160" s="426"/>
      <c r="AB160" s="426"/>
      <c r="AC160" s="426"/>
      <c r="AD160" s="426"/>
      <c r="AE160" s="426"/>
      <c r="AF160" s="426"/>
      <c r="AG160" s="692"/>
      <c r="AH160" s="692"/>
      <c r="AI160" s="692"/>
      <c r="AJ160" s="432"/>
      <c r="AK160" s="432"/>
      <c r="AL160" s="426"/>
    </row>
    <row r="161" spans="2:38">
      <c r="B161" s="426"/>
      <c r="C161" s="426"/>
      <c r="D161" s="426"/>
      <c r="E161" s="426"/>
      <c r="F161" s="426"/>
      <c r="G161" s="426"/>
      <c r="H161" s="426"/>
      <c r="I161" s="426"/>
      <c r="J161" s="426"/>
      <c r="K161" s="426"/>
      <c r="L161" s="426"/>
      <c r="M161" s="426"/>
      <c r="N161" s="426"/>
      <c r="O161" s="426"/>
      <c r="P161" s="426"/>
      <c r="Q161" s="426"/>
      <c r="R161" s="426"/>
      <c r="S161" s="426"/>
      <c r="T161" s="426"/>
      <c r="U161" s="427"/>
      <c r="V161" s="427"/>
      <c r="W161" s="427"/>
      <c r="X161" s="705"/>
      <c r="Y161" s="426"/>
      <c r="Z161" s="426"/>
      <c r="AA161" s="426"/>
      <c r="AB161" s="426"/>
      <c r="AC161" s="426"/>
      <c r="AD161" s="426"/>
      <c r="AE161" s="426"/>
      <c r="AF161" s="426"/>
      <c r="AG161" s="692"/>
      <c r="AH161" s="692"/>
      <c r="AI161" s="692"/>
      <c r="AJ161" s="432"/>
      <c r="AK161" s="432"/>
      <c r="AL161" s="426"/>
    </row>
    <row r="162" spans="2:38">
      <c r="B162" s="426"/>
      <c r="C162" s="426"/>
      <c r="D162" s="426"/>
      <c r="E162" s="426"/>
      <c r="F162" s="426"/>
      <c r="G162" s="426"/>
      <c r="H162" s="426"/>
      <c r="I162" s="426"/>
      <c r="J162" s="426"/>
      <c r="K162" s="426"/>
      <c r="L162" s="426"/>
      <c r="M162" s="426"/>
      <c r="N162" s="426"/>
      <c r="O162" s="426"/>
      <c r="P162" s="426"/>
      <c r="Q162" s="426"/>
      <c r="R162" s="426"/>
      <c r="S162" s="426"/>
      <c r="T162" s="426"/>
      <c r="U162" s="427"/>
      <c r="V162" s="427"/>
      <c r="W162" s="427"/>
      <c r="X162" s="705"/>
      <c r="Y162" s="426"/>
      <c r="Z162" s="426"/>
      <c r="AA162" s="426"/>
      <c r="AB162" s="426"/>
      <c r="AC162" s="426"/>
      <c r="AD162" s="426"/>
      <c r="AE162" s="426"/>
      <c r="AF162" s="426"/>
      <c r="AG162" s="692"/>
      <c r="AH162" s="692"/>
      <c r="AI162" s="692"/>
      <c r="AJ162" s="432"/>
      <c r="AK162" s="432"/>
      <c r="AL162" s="426"/>
    </row>
    <row r="163" spans="2:38">
      <c r="B163" s="426"/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7"/>
      <c r="V163" s="427"/>
      <c r="W163" s="427"/>
      <c r="X163" s="705"/>
      <c r="Y163" s="426"/>
      <c r="Z163" s="426"/>
      <c r="AA163" s="426"/>
      <c r="AB163" s="426"/>
      <c r="AC163" s="426"/>
      <c r="AD163" s="426"/>
      <c r="AE163" s="426"/>
      <c r="AF163" s="426"/>
      <c r="AG163" s="692"/>
      <c r="AH163" s="692"/>
      <c r="AI163" s="692"/>
      <c r="AJ163" s="432"/>
      <c r="AK163" s="432"/>
      <c r="AL163" s="426"/>
    </row>
    <row r="164" spans="2:38">
      <c r="B164" s="426"/>
      <c r="C164" s="426"/>
      <c r="D164" s="426"/>
      <c r="E164" s="426"/>
      <c r="F164" s="426"/>
      <c r="G164" s="426"/>
      <c r="H164" s="426"/>
      <c r="I164" s="426"/>
      <c r="J164" s="426"/>
      <c r="K164" s="426"/>
      <c r="L164" s="426"/>
      <c r="M164" s="426"/>
      <c r="N164" s="426"/>
      <c r="O164" s="426"/>
      <c r="P164" s="426"/>
      <c r="Q164" s="426"/>
      <c r="R164" s="426"/>
      <c r="S164" s="426"/>
      <c r="T164" s="426"/>
      <c r="U164" s="427"/>
      <c r="V164" s="427"/>
      <c r="W164" s="427"/>
      <c r="X164" s="705"/>
      <c r="Y164" s="426"/>
      <c r="Z164" s="426"/>
      <c r="AA164" s="426"/>
      <c r="AB164" s="426"/>
      <c r="AC164" s="426"/>
      <c r="AD164" s="426"/>
      <c r="AE164" s="426"/>
      <c r="AF164" s="426"/>
      <c r="AG164" s="692"/>
      <c r="AH164" s="692"/>
      <c r="AI164" s="692"/>
      <c r="AJ164" s="432"/>
      <c r="AK164" s="432"/>
      <c r="AL164" s="426"/>
    </row>
    <row r="165" spans="2:38">
      <c r="B165" s="426"/>
      <c r="C165" s="426"/>
      <c r="D165" s="426"/>
      <c r="E165" s="426"/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6"/>
      <c r="Q165" s="426"/>
      <c r="R165" s="426"/>
      <c r="S165" s="426"/>
      <c r="T165" s="426"/>
      <c r="U165" s="427"/>
      <c r="V165" s="427"/>
      <c r="W165" s="427"/>
      <c r="X165" s="705"/>
      <c r="Y165" s="426"/>
      <c r="Z165" s="426"/>
      <c r="AA165" s="426"/>
      <c r="AB165" s="426"/>
      <c r="AC165" s="426"/>
      <c r="AD165" s="426"/>
      <c r="AE165" s="426"/>
      <c r="AF165" s="426"/>
      <c r="AG165" s="692"/>
      <c r="AH165" s="692"/>
      <c r="AI165" s="692"/>
      <c r="AJ165" s="432"/>
      <c r="AK165" s="432"/>
      <c r="AL165" s="426"/>
    </row>
    <row r="166" spans="2:38">
      <c r="B166" s="426"/>
      <c r="C166" s="426"/>
      <c r="D166" s="426"/>
      <c r="E166" s="426"/>
      <c r="F166" s="426"/>
      <c r="G166" s="426"/>
      <c r="H166" s="426"/>
      <c r="I166" s="426"/>
      <c r="J166" s="426"/>
      <c r="K166" s="426"/>
      <c r="L166" s="426"/>
      <c r="M166" s="426"/>
      <c r="N166" s="426"/>
      <c r="O166" s="426"/>
      <c r="P166" s="426"/>
      <c r="Q166" s="426"/>
      <c r="R166" s="426"/>
      <c r="S166" s="426"/>
      <c r="T166" s="426"/>
      <c r="U166" s="427"/>
      <c r="V166" s="427"/>
      <c r="W166" s="427"/>
      <c r="X166" s="705"/>
      <c r="Y166" s="426"/>
      <c r="Z166" s="426"/>
      <c r="AA166" s="426"/>
      <c r="AB166" s="426"/>
      <c r="AC166" s="426"/>
      <c r="AD166" s="426"/>
      <c r="AE166" s="426"/>
      <c r="AF166" s="426"/>
      <c r="AG166" s="692"/>
      <c r="AH166" s="692"/>
      <c r="AI166" s="692"/>
      <c r="AJ166" s="432"/>
      <c r="AK166" s="432"/>
      <c r="AL166" s="426"/>
    </row>
    <row r="167" spans="2:38">
      <c r="B167" s="426"/>
      <c r="C167" s="426"/>
      <c r="D167" s="426"/>
      <c r="E167" s="426"/>
      <c r="F167" s="426"/>
      <c r="G167" s="426"/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26"/>
      <c r="T167" s="426"/>
      <c r="U167" s="427"/>
      <c r="V167" s="427"/>
      <c r="W167" s="427"/>
      <c r="X167" s="705"/>
      <c r="Y167" s="426"/>
      <c r="Z167" s="426"/>
      <c r="AA167" s="426"/>
      <c r="AB167" s="426"/>
      <c r="AC167" s="426"/>
      <c r="AD167" s="426"/>
      <c r="AE167" s="426"/>
      <c r="AF167" s="426"/>
      <c r="AG167" s="692"/>
      <c r="AH167" s="692"/>
      <c r="AI167" s="692"/>
      <c r="AJ167" s="432"/>
      <c r="AK167" s="432"/>
      <c r="AL167" s="426"/>
    </row>
    <row r="168" spans="2:38">
      <c r="B168" s="426"/>
      <c r="C168" s="426"/>
      <c r="D168" s="426"/>
      <c r="E168" s="426"/>
      <c r="F168" s="426"/>
      <c r="G168" s="426"/>
      <c r="H168" s="426"/>
      <c r="I168" s="426"/>
      <c r="J168" s="426"/>
      <c r="K168" s="426"/>
      <c r="L168" s="426"/>
      <c r="M168" s="426"/>
      <c r="N168" s="426"/>
      <c r="O168" s="426"/>
      <c r="P168" s="426"/>
      <c r="Q168" s="426"/>
      <c r="R168" s="426"/>
      <c r="S168" s="426"/>
      <c r="T168" s="426"/>
      <c r="U168" s="427"/>
      <c r="V168" s="427"/>
      <c r="W168" s="427"/>
      <c r="X168" s="705"/>
      <c r="Y168" s="426"/>
      <c r="Z168" s="426"/>
      <c r="AA168" s="426"/>
      <c r="AB168" s="426"/>
      <c r="AC168" s="426"/>
      <c r="AD168" s="426"/>
      <c r="AE168" s="426"/>
      <c r="AF168" s="426"/>
      <c r="AG168" s="692"/>
      <c r="AH168" s="692"/>
      <c r="AI168" s="692"/>
      <c r="AJ168" s="432"/>
      <c r="AK168" s="432"/>
      <c r="AL168" s="426"/>
    </row>
    <row r="169" spans="2:38">
      <c r="B169" s="426"/>
      <c r="C169" s="426"/>
      <c r="D169" s="426"/>
      <c r="E169" s="426"/>
      <c r="F169" s="426"/>
      <c r="G169" s="426"/>
      <c r="H169" s="426"/>
      <c r="I169" s="426"/>
      <c r="J169" s="426"/>
      <c r="K169" s="426"/>
      <c r="L169" s="426"/>
      <c r="M169" s="426"/>
      <c r="N169" s="426"/>
      <c r="O169" s="426"/>
      <c r="P169" s="426"/>
      <c r="Q169" s="426"/>
      <c r="R169" s="426"/>
      <c r="S169" s="426"/>
      <c r="T169" s="426"/>
      <c r="U169" s="427"/>
      <c r="V169" s="427"/>
      <c r="W169" s="427"/>
      <c r="X169" s="705"/>
      <c r="Y169" s="426"/>
      <c r="Z169" s="426"/>
      <c r="AA169" s="426"/>
      <c r="AB169" s="426"/>
      <c r="AC169" s="426"/>
      <c r="AD169" s="426"/>
      <c r="AE169" s="426"/>
      <c r="AF169" s="426"/>
      <c r="AG169" s="692"/>
      <c r="AH169" s="692"/>
      <c r="AI169" s="692"/>
      <c r="AJ169" s="432"/>
      <c r="AK169" s="432"/>
      <c r="AL169" s="426"/>
    </row>
    <row r="170" spans="2:38">
      <c r="B170" s="426"/>
      <c r="C170" s="426"/>
      <c r="D170" s="426"/>
      <c r="E170" s="426"/>
      <c r="F170" s="426"/>
      <c r="G170" s="426"/>
      <c r="H170" s="426"/>
      <c r="I170" s="426"/>
      <c r="J170" s="426"/>
      <c r="K170" s="426"/>
      <c r="L170" s="426"/>
      <c r="M170" s="426"/>
      <c r="N170" s="426"/>
      <c r="O170" s="426"/>
      <c r="P170" s="426"/>
      <c r="Q170" s="426"/>
      <c r="R170" s="426"/>
      <c r="S170" s="426"/>
      <c r="T170" s="426"/>
      <c r="U170" s="427"/>
      <c r="V170" s="427"/>
      <c r="W170" s="427"/>
      <c r="X170" s="705"/>
      <c r="Y170" s="426"/>
      <c r="Z170" s="426"/>
      <c r="AA170" s="426"/>
      <c r="AB170" s="426"/>
      <c r="AC170" s="426"/>
      <c r="AD170" s="426"/>
      <c r="AE170" s="426"/>
      <c r="AF170" s="426"/>
      <c r="AG170" s="692"/>
      <c r="AH170" s="692"/>
      <c r="AI170" s="692"/>
      <c r="AJ170" s="432"/>
      <c r="AK170" s="432"/>
      <c r="AL170" s="426"/>
    </row>
    <row r="171" spans="2:38">
      <c r="B171" s="426"/>
      <c r="C171" s="426"/>
      <c r="D171" s="426"/>
      <c r="E171" s="426"/>
      <c r="F171" s="426"/>
      <c r="G171" s="426"/>
      <c r="H171" s="426"/>
      <c r="I171" s="426"/>
      <c r="J171" s="426"/>
      <c r="K171" s="426"/>
      <c r="L171" s="426"/>
      <c r="M171" s="426"/>
      <c r="N171" s="426"/>
      <c r="O171" s="426"/>
      <c r="P171" s="426"/>
      <c r="Q171" s="426"/>
      <c r="R171" s="426"/>
      <c r="S171" s="426"/>
      <c r="T171" s="426"/>
      <c r="U171" s="427"/>
      <c r="V171" s="427"/>
      <c r="W171" s="427"/>
      <c r="X171" s="705"/>
      <c r="Y171" s="426"/>
      <c r="Z171" s="426"/>
      <c r="AA171" s="426"/>
      <c r="AB171" s="426"/>
      <c r="AC171" s="426"/>
      <c r="AD171" s="426"/>
      <c r="AE171" s="426"/>
      <c r="AF171" s="426"/>
      <c r="AG171" s="692"/>
      <c r="AH171" s="692"/>
      <c r="AI171" s="692"/>
      <c r="AJ171" s="432"/>
      <c r="AK171" s="432"/>
      <c r="AL171" s="426"/>
    </row>
    <row r="172" spans="2:38">
      <c r="B172" s="426"/>
      <c r="C172" s="426"/>
      <c r="D172" s="426"/>
      <c r="E172" s="426"/>
      <c r="F172" s="426"/>
      <c r="G172" s="426"/>
      <c r="H172" s="426"/>
      <c r="I172" s="426"/>
      <c r="J172" s="426"/>
      <c r="K172" s="426"/>
      <c r="L172" s="426"/>
      <c r="M172" s="426"/>
      <c r="N172" s="426"/>
      <c r="O172" s="426"/>
      <c r="P172" s="426"/>
      <c r="Q172" s="426"/>
      <c r="R172" s="426"/>
      <c r="S172" s="426"/>
      <c r="T172" s="426"/>
      <c r="U172" s="427"/>
      <c r="V172" s="427"/>
      <c r="W172" s="427"/>
      <c r="X172" s="705"/>
      <c r="Y172" s="426"/>
      <c r="Z172" s="426"/>
      <c r="AA172" s="426"/>
      <c r="AB172" s="426"/>
      <c r="AC172" s="426"/>
      <c r="AD172" s="426"/>
      <c r="AE172" s="426"/>
      <c r="AF172" s="426"/>
      <c r="AG172" s="692"/>
      <c r="AH172" s="692"/>
      <c r="AI172" s="692"/>
      <c r="AJ172" s="432"/>
      <c r="AK172" s="432"/>
      <c r="AL172" s="426"/>
    </row>
    <row r="173" spans="2:38">
      <c r="B173" s="426"/>
      <c r="C173" s="426"/>
      <c r="D173" s="426"/>
      <c r="E173" s="426"/>
      <c r="F173" s="426"/>
      <c r="G173" s="426"/>
      <c r="H173" s="426"/>
      <c r="I173" s="426"/>
      <c r="J173" s="426"/>
      <c r="K173" s="426"/>
      <c r="L173" s="426"/>
      <c r="M173" s="426"/>
      <c r="N173" s="426"/>
      <c r="O173" s="426"/>
      <c r="P173" s="426"/>
      <c r="Q173" s="426"/>
      <c r="R173" s="426"/>
      <c r="S173" s="426"/>
      <c r="T173" s="426"/>
      <c r="U173" s="427"/>
      <c r="V173" s="427"/>
      <c r="W173" s="427"/>
      <c r="X173" s="705"/>
      <c r="Y173" s="426"/>
      <c r="Z173" s="426"/>
      <c r="AA173" s="426"/>
      <c r="AB173" s="426"/>
      <c r="AC173" s="426"/>
      <c r="AD173" s="426"/>
      <c r="AE173" s="426"/>
      <c r="AF173" s="426"/>
      <c r="AG173" s="692"/>
      <c r="AH173" s="692"/>
      <c r="AI173" s="692"/>
      <c r="AJ173" s="432"/>
      <c r="AK173" s="432"/>
      <c r="AL173" s="426"/>
    </row>
    <row r="174" spans="2:38">
      <c r="B174" s="426"/>
      <c r="C174" s="426"/>
      <c r="D174" s="426"/>
      <c r="E174" s="426"/>
      <c r="F174" s="426"/>
      <c r="G174" s="426"/>
      <c r="H174" s="426"/>
      <c r="I174" s="426"/>
      <c r="J174" s="426"/>
      <c r="K174" s="426"/>
      <c r="L174" s="426"/>
      <c r="M174" s="426"/>
      <c r="N174" s="426"/>
      <c r="O174" s="426"/>
      <c r="P174" s="426"/>
      <c r="Q174" s="426"/>
      <c r="R174" s="426"/>
      <c r="S174" s="426"/>
      <c r="T174" s="426"/>
      <c r="U174" s="427"/>
      <c r="V174" s="427"/>
      <c r="W174" s="427"/>
      <c r="X174" s="705"/>
      <c r="Y174" s="426"/>
      <c r="Z174" s="426"/>
      <c r="AA174" s="426"/>
      <c r="AB174" s="426"/>
      <c r="AC174" s="426"/>
      <c r="AD174" s="426"/>
      <c r="AE174" s="426"/>
      <c r="AF174" s="426"/>
      <c r="AG174" s="692"/>
      <c r="AH174" s="692"/>
      <c r="AI174" s="692"/>
      <c r="AJ174" s="432"/>
      <c r="AK174" s="432"/>
      <c r="AL174" s="426"/>
    </row>
    <row r="175" spans="2:38">
      <c r="B175" s="426"/>
      <c r="C175" s="426"/>
      <c r="D175" s="426"/>
      <c r="E175" s="426"/>
      <c r="F175" s="426"/>
      <c r="G175" s="426"/>
      <c r="H175" s="426"/>
      <c r="I175" s="426"/>
      <c r="J175" s="426"/>
      <c r="K175" s="426"/>
      <c r="L175" s="426"/>
      <c r="M175" s="426"/>
      <c r="N175" s="426"/>
      <c r="O175" s="426"/>
      <c r="P175" s="426"/>
      <c r="Q175" s="426"/>
      <c r="R175" s="426"/>
      <c r="S175" s="426"/>
      <c r="T175" s="426"/>
      <c r="U175" s="427"/>
      <c r="V175" s="427"/>
      <c r="W175" s="427"/>
      <c r="X175" s="705"/>
      <c r="Y175" s="426"/>
      <c r="Z175" s="426"/>
      <c r="AA175" s="426"/>
      <c r="AB175" s="426"/>
      <c r="AC175" s="426"/>
      <c r="AD175" s="426"/>
      <c r="AE175" s="426"/>
      <c r="AF175" s="426"/>
      <c r="AG175" s="692"/>
      <c r="AH175" s="692"/>
      <c r="AI175" s="692"/>
      <c r="AJ175" s="432"/>
      <c r="AK175" s="432"/>
      <c r="AL175" s="426"/>
    </row>
    <row r="176" spans="2:38">
      <c r="B176" s="426"/>
      <c r="C176" s="426"/>
      <c r="D176" s="426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  <c r="Q176" s="426"/>
      <c r="R176" s="426"/>
      <c r="S176" s="426"/>
      <c r="T176" s="426"/>
      <c r="U176" s="427"/>
      <c r="V176" s="427"/>
      <c r="W176" s="427"/>
      <c r="X176" s="705"/>
      <c r="Y176" s="426"/>
      <c r="Z176" s="426"/>
      <c r="AA176" s="426"/>
      <c r="AB176" s="426"/>
      <c r="AC176" s="426"/>
      <c r="AD176" s="426"/>
      <c r="AE176" s="426"/>
      <c r="AF176" s="426"/>
      <c r="AG176" s="692"/>
      <c r="AH176" s="692"/>
      <c r="AI176" s="692"/>
      <c r="AJ176" s="432"/>
      <c r="AK176" s="432"/>
      <c r="AL176" s="426"/>
    </row>
    <row r="177" spans="2:38">
      <c r="B177" s="426"/>
      <c r="C177" s="426"/>
      <c r="D177" s="426"/>
      <c r="E177" s="426"/>
      <c r="F177" s="426"/>
      <c r="G177" s="426"/>
      <c r="H177" s="426"/>
      <c r="I177" s="426"/>
      <c r="J177" s="426"/>
      <c r="K177" s="426"/>
      <c r="L177" s="426"/>
      <c r="M177" s="426"/>
      <c r="N177" s="426"/>
      <c r="O177" s="426"/>
      <c r="P177" s="426"/>
      <c r="Q177" s="426"/>
      <c r="R177" s="426"/>
      <c r="S177" s="426"/>
      <c r="T177" s="426"/>
      <c r="U177" s="427"/>
      <c r="V177" s="427"/>
      <c r="W177" s="427"/>
      <c r="X177" s="705"/>
      <c r="Y177" s="426"/>
      <c r="Z177" s="426"/>
      <c r="AA177" s="426"/>
      <c r="AB177" s="426"/>
      <c r="AC177" s="426"/>
      <c r="AD177" s="426"/>
      <c r="AE177" s="426"/>
      <c r="AF177" s="426"/>
      <c r="AG177" s="692"/>
      <c r="AH177" s="692"/>
      <c r="AI177" s="692"/>
      <c r="AJ177" s="432"/>
      <c r="AK177" s="432"/>
      <c r="AL177" s="426"/>
    </row>
    <row r="178" spans="2:38">
      <c r="B178" s="426"/>
      <c r="C178" s="426"/>
      <c r="D178" s="426"/>
      <c r="E178" s="426"/>
      <c r="F178" s="426"/>
      <c r="G178" s="426"/>
      <c r="H178" s="426"/>
      <c r="I178" s="426"/>
      <c r="J178" s="426"/>
      <c r="K178" s="426"/>
      <c r="L178" s="426"/>
      <c r="M178" s="426"/>
      <c r="N178" s="426"/>
      <c r="O178" s="426"/>
      <c r="P178" s="426"/>
      <c r="Q178" s="426"/>
      <c r="R178" s="426"/>
      <c r="S178" s="426"/>
      <c r="T178" s="426"/>
      <c r="U178" s="427"/>
      <c r="V178" s="427"/>
      <c r="W178" s="427"/>
      <c r="X178" s="705"/>
      <c r="Y178" s="426"/>
      <c r="Z178" s="426"/>
      <c r="AA178" s="426"/>
      <c r="AB178" s="426"/>
      <c r="AC178" s="426"/>
      <c r="AD178" s="426"/>
      <c r="AE178" s="426"/>
      <c r="AF178" s="426"/>
      <c r="AG178" s="692"/>
      <c r="AH178" s="692"/>
      <c r="AI178" s="692"/>
      <c r="AJ178" s="432"/>
      <c r="AK178" s="432"/>
      <c r="AL178" s="426"/>
    </row>
    <row r="179" spans="2:38">
      <c r="B179" s="426"/>
      <c r="C179" s="426"/>
      <c r="D179" s="426"/>
      <c r="E179" s="426"/>
      <c r="F179" s="426"/>
      <c r="G179" s="426"/>
      <c r="H179" s="426"/>
      <c r="I179" s="426"/>
      <c r="J179" s="426"/>
      <c r="K179" s="426"/>
      <c r="L179" s="426"/>
      <c r="M179" s="426"/>
      <c r="N179" s="426"/>
      <c r="O179" s="426"/>
      <c r="P179" s="426"/>
      <c r="Q179" s="426"/>
      <c r="R179" s="426"/>
      <c r="S179" s="426"/>
      <c r="T179" s="426"/>
      <c r="U179" s="427"/>
      <c r="V179" s="427"/>
      <c r="W179" s="427"/>
      <c r="X179" s="705"/>
      <c r="Y179" s="426"/>
      <c r="Z179" s="426"/>
      <c r="AA179" s="426"/>
      <c r="AB179" s="426"/>
      <c r="AC179" s="426"/>
      <c r="AD179" s="426"/>
      <c r="AE179" s="426"/>
      <c r="AF179" s="426"/>
      <c r="AG179" s="692"/>
      <c r="AH179" s="692"/>
      <c r="AI179" s="692"/>
      <c r="AJ179" s="432"/>
      <c r="AK179" s="432"/>
      <c r="AL179" s="426"/>
    </row>
    <row r="180" spans="2:38">
      <c r="B180" s="426"/>
      <c r="C180" s="426"/>
      <c r="D180" s="426"/>
      <c r="E180" s="426"/>
      <c r="F180" s="426"/>
      <c r="G180" s="426"/>
      <c r="H180" s="426"/>
      <c r="I180" s="426"/>
      <c r="J180" s="426"/>
      <c r="K180" s="426"/>
      <c r="L180" s="426"/>
      <c r="M180" s="426"/>
      <c r="N180" s="426"/>
      <c r="O180" s="426"/>
      <c r="P180" s="426"/>
      <c r="Q180" s="426"/>
      <c r="R180" s="426"/>
      <c r="S180" s="426"/>
      <c r="T180" s="426"/>
      <c r="U180" s="427"/>
      <c r="V180" s="427"/>
      <c r="W180" s="427"/>
      <c r="X180" s="705"/>
      <c r="Y180" s="426"/>
      <c r="Z180" s="426"/>
      <c r="AA180" s="426"/>
      <c r="AB180" s="426"/>
      <c r="AC180" s="426"/>
      <c r="AD180" s="426"/>
      <c r="AE180" s="426"/>
      <c r="AF180" s="426"/>
      <c r="AG180" s="692"/>
      <c r="AH180" s="692"/>
      <c r="AI180" s="692"/>
      <c r="AJ180" s="432"/>
      <c r="AK180" s="432"/>
      <c r="AL180" s="426"/>
    </row>
    <row r="181" spans="2:38">
      <c r="B181" s="426"/>
      <c r="C181" s="426"/>
      <c r="D181" s="426"/>
      <c r="E181" s="426"/>
      <c r="F181" s="426"/>
      <c r="G181" s="426"/>
      <c r="H181" s="426"/>
      <c r="I181" s="426"/>
      <c r="J181" s="426"/>
      <c r="K181" s="426"/>
      <c r="L181" s="426"/>
      <c r="M181" s="426"/>
      <c r="N181" s="426"/>
      <c r="O181" s="426"/>
      <c r="P181" s="426"/>
      <c r="Q181" s="426"/>
      <c r="R181" s="426"/>
      <c r="S181" s="426"/>
      <c r="T181" s="426"/>
      <c r="U181" s="427"/>
      <c r="V181" s="427"/>
      <c r="W181" s="427"/>
      <c r="X181" s="705"/>
      <c r="Y181" s="426"/>
      <c r="Z181" s="426"/>
      <c r="AA181" s="426"/>
      <c r="AB181" s="426"/>
      <c r="AC181" s="426"/>
      <c r="AD181" s="426"/>
      <c r="AE181" s="426"/>
      <c r="AF181" s="426"/>
      <c r="AG181" s="692"/>
      <c r="AH181" s="692"/>
      <c r="AI181" s="692"/>
      <c r="AJ181" s="432"/>
      <c r="AK181" s="432"/>
      <c r="AL181" s="426"/>
    </row>
    <row r="182" spans="2:38">
      <c r="B182" s="426"/>
      <c r="C182" s="426"/>
      <c r="D182" s="426"/>
      <c r="E182" s="426"/>
      <c r="F182" s="426"/>
      <c r="G182" s="426"/>
      <c r="H182" s="426"/>
      <c r="I182" s="426"/>
      <c r="J182" s="426"/>
      <c r="K182" s="426"/>
      <c r="L182" s="426"/>
      <c r="M182" s="426"/>
      <c r="N182" s="426"/>
      <c r="O182" s="426"/>
      <c r="P182" s="426"/>
      <c r="Q182" s="426"/>
      <c r="R182" s="426"/>
      <c r="S182" s="426"/>
      <c r="T182" s="426"/>
      <c r="U182" s="427"/>
      <c r="V182" s="427"/>
      <c r="W182" s="427"/>
      <c r="X182" s="705"/>
      <c r="Y182" s="426"/>
      <c r="Z182" s="426"/>
      <c r="AA182" s="426"/>
      <c r="AB182" s="426"/>
      <c r="AC182" s="426"/>
      <c r="AD182" s="426"/>
      <c r="AE182" s="426"/>
      <c r="AF182" s="426"/>
      <c r="AG182" s="692"/>
      <c r="AH182" s="692"/>
      <c r="AI182" s="692"/>
      <c r="AJ182" s="432"/>
      <c r="AK182" s="432"/>
      <c r="AL182" s="426"/>
    </row>
    <row r="183" spans="2:38">
      <c r="B183" s="426"/>
      <c r="C183" s="426"/>
      <c r="D183" s="426"/>
      <c r="E183" s="426"/>
      <c r="F183" s="426"/>
      <c r="G183" s="426"/>
      <c r="H183" s="426"/>
      <c r="I183" s="426"/>
      <c r="J183" s="426"/>
      <c r="K183" s="426"/>
      <c r="L183" s="426"/>
      <c r="M183" s="426"/>
      <c r="N183" s="426"/>
      <c r="O183" s="426"/>
      <c r="P183" s="426"/>
      <c r="Q183" s="426"/>
      <c r="R183" s="426"/>
      <c r="S183" s="426"/>
      <c r="T183" s="426"/>
      <c r="U183" s="427"/>
      <c r="V183" s="427"/>
      <c r="W183" s="427"/>
      <c r="X183" s="705"/>
      <c r="Y183" s="426"/>
      <c r="Z183" s="426"/>
      <c r="AA183" s="426"/>
      <c r="AB183" s="426"/>
      <c r="AC183" s="426"/>
      <c r="AD183" s="426"/>
      <c r="AE183" s="426"/>
      <c r="AF183" s="426"/>
      <c r="AG183" s="692"/>
      <c r="AH183" s="692"/>
      <c r="AI183" s="692"/>
      <c r="AJ183" s="432"/>
      <c r="AK183" s="432"/>
      <c r="AL183" s="426"/>
    </row>
    <row r="184" spans="2:38">
      <c r="B184" s="426"/>
      <c r="C184" s="426"/>
      <c r="D184" s="426"/>
      <c r="E184" s="426"/>
      <c r="F184" s="426"/>
      <c r="G184" s="426"/>
      <c r="H184" s="426"/>
      <c r="I184" s="426"/>
      <c r="J184" s="426"/>
      <c r="K184" s="426"/>
      <c r="L184" s="426"/>
      <c r="M184" s="426"/>
      <c r="N184" s="426"/>
      <c r="O184" s="426"/>
      <c r="P184" s="426"/>
      <c r="Q184" s="426"/>
      <c r="R184" s="426"/>
      <c r="S184" s="426"/>
      <c r="T184" s="426"/>
      <c r="U184" s="427"/>
      <c r="V184" s="427"/>
      <c r="W184" s="427"/>
      <c r="X184" s="705"/>
      <c r="Y184" s="426"/>
      <c r="Z184" s="426"/>
      <c r="AA184" s="426"/>
      <c r="AB184" s="426"/>
      <c r="AC184" s="426"/>
      <c r="AD184" s="426"/>
      <c r="AE184" s="426"/>
      <c r="AF184" s="426"/>
      <c r="AG184" s="692"/>
      <c r="AH184" s="692"/>
      <c r="AI184" s="692"/>
      <c r="AJ184" s="432"/>
      <c r="AK184" s="432"/>
      <c r="AL184" s="426"/>
    </row>
    <row r="185" spans="2:38">
      <c r="B185" s="426"/>
      <c r="C185" s="426"/>
      <c r="D185" s="426"/>
      <c r="E185" s="426"/>
      <c r="F185" s="426"/>
      <c r="G185" s="426"/>
      <c r="H185" s="426"/>
      <c r="I185" s="426"/>
      <c r="J185" s="426"/>
      <c r="K185" s="426"/>
      <c r="L185" s="426"/>
      <c r="M185" s="426"/>
      <c r="N185" s="426"/>
      <c r="O185" s="426"/>
      <c r="P185" s="426"/>
      <c r="Q185" s="426"/>
      <c r="R185" s="426"/>
      <c r="S185" s="426"/>
      <c r="T185" s="426"/>
      <c r="U185" s="427"/>
      <c r="V185" s="427"/>
      <c r="W185" s="427"/>
      <c r="X185" s="705"/>
      <c r="Y185" s="426"/>
      <c r="Z185" s="426"/>
      <c r="AA185" s="426"/>
      <c r="AB185" s="426"/>
      <c r="AC185" s="426"/>
      <c r="AD185" s="426"/>
      <c r="AE185" s="426"/>
      <c r="AF185" s="426"/>
      <c r="AG185" s="692"/>
      <c r="AH185" s="692"/>
      <c r="AI185" s="692"/>
      <c r="AJ185" s="432"/>
      <c r="AK185" s="432"/>
      <c r="AL185" s="426"/>
    </row>
    <row r="186" spans="2:38">
      <c r="B186" s="426"/>
      <c r="C186" s="426"/>
      <c r="D186" s="426"/>
      <c r="E186" s="426"/>
      <c r="F186" s="426"/>
      <c r="G186" s="426"/>
      <c r="H186" s="426"/>
      <c r="I186" s="426"/>
      <c r="J186" s="426"/>
      <c r="K186" s="426"/>
      <c r="L186" s="426"/>
      <c r="M186" s="426"/>
      <c r="N186" s="426"/>
      <c r="O186" s="426"/>
      <c r="P186" s="426"/>
      <c r="Q186" s="426"/>
      <c r="R186" s="426"/>
      <c r="S186" s="426"/>
      <c r="T186" s="426"/>
      <c r="U186" s="427"/>
      <c r="V186" s="427"/>
      <c r="W186" s="427"/>
      <c r="X186" s="705"/>
      <c r="Y186" s="426"/>
      <c r="Z186" s="426"/>
      <c r="AA186" s="426"/>
      <c r="AB186" s="426"/>
      <c r="AC186" s="426"/>
      <c r="AD186" s="426"/>
      <c r="AE186" s="426"/>
      <c r="AF186" s="426"/>
      <c r="AG186" s="692"/>
      <c r="AH186" s="692"/>
      <c r="AI186" s="692"/>
      <c r="AJ186" s="432"/>
      <c r="AK186" s="432"/>
      <c r="AL186" s="426"/>
    </row>
    <row r="187" spans="2:38">
      <c r="B187" s="426"/>
      <c r="C187" s="426"/>
      <c r="D187" s="426"/>
      <c r="E187" s="426"/>
      <c r="F187" s="426"/>
      <c r="G187" s="426"/>
      <c r="H187" s="426"/>
      <c r="I187" s="426"/>
      <c r="J187" s="426"/>
      <c r="K187" s="426"/>
      <c r="L187" s="426"/>
      <c r="M187" s="426"/>
      <c r="N187" s="426"/>
      <c r="O187" s="426"/>
      <c r="P187" s="426"/>
      <c r="Q187" s="426"/>
      <c r="R187" s="426"/>
      <c r="S187" s="426"/>
      <c r="T187" s="426"/>
      <c r="U187" s="427"/>
      <c r="V187" s="427"/>
      <c r="W187" s="427"/>
      <c r="X187" s="705"/>
      <c r="Y187" s="426"/>
      <c r="Z187" s="426"/>
      <c r="AA187" s="426"/>
      <c r="AB187" s="426"/>
      <c r="AC187" s="426"/>
      <c r="AD187" s="426"/>
      <c r="AE187" s="426"/>
      <c r="AF187" s="426"/>
      <c r="AG187" s="692"/>
      <c r="AH187" s="692"/>
      <c r="AI187" s="692"/>
      <c r="AJ187" s="432"/>
      <c r="AK187" s="432"/>
      <c r="AL187" s="426"/>
    </row>
    <row r="188" spans="2:38">
      <c r="B188" s="426"/>
      <c r="C188" s="426"/>
      <c r="D188" s="426"/>
      <c r="E188" s="426"/>
      <c r="F188" s="426"/>
      <c r="G188" s="426"/>
      <c r="H188" s="426"/>
      <c r="I188" s="426"/>
      <c r="J188" s="426"/>
      <c r="K188" s="426"/>
      <c r="L188" s="426"/>
      <c r="M188" s="426"/>
      <c r="N188" s="426"/>
      <c r="O188" s="426"/>
      <c r="P188" s="426"/>
      <c r="Q188" s="426"/>
      <c r="R188" s="426"/>
      <c r="S188" s="426"/>
      <c r="T188" s="426"/>
      <c r="U188" s="427"/>
      <c r="V188" s="427"/>
      <c r="W188" s="427"/>
      <c r="X188" s="705"/>
      <c r="Y188" s="426"/>
      <c r="Z188" s="426"/>
      <c r="AA188" s="426"/>
      <c r="AB188" s="426"/>
      <c r="AC188" s="426"/>
      <c r="AD188" s="426"/>
      <c r="AE188" s="426"/>
      <c r="AF188" s="426"/>
      <c r="AG188" s="692"/>
      <c r="AH188" s="692"/>
      <c r="AI188" s="692"/>
      <c r="AJ188" s="432"/>
      <c r="AK188" s="432"/>
      <c r="AL188" s="426"/>
    </row>
    <row r="189" spans="2:38">
      <c r="B189" s="426"/>
      <c r="C189" s="426"/>
      <c r="D189" s="426"/>
      <c r="E189" s="426"/>
      <c r="F189" s="426"/>
      <c r="G189" s="426"/>
      <c r="H189" s="426"/>
      <c r="I189" s="426"/>
      <c r="J189" s="426"/>
      <c r="K189" s="426"/>
      <c r="L189" s="426"/>
      <c r="M189" s="426"/>
      <c r="N189" s="426"/>
      <c r="O189" s="426"/>
      <c r="P189" s="426"/>
      <c r="Q189" s="426"/>
      <c r="R189" s="426"/>
      <c r="S189" s="426"/>
      <c r="T189" s="426"/>
      <c r="U189" s="427"/>
      <c r="V189" s="427"/>
      <c r="W189" s="427"/>
      <c r="X189" s="705"/>
      <c r="Y189" s="426"/>
      <c r="Z189" s="426"/>
      <c r="AA189" s="426"/>
      <c r="AB189" s="426"/>
      <c r="AC189" s="426"/>
      <c r="AD189" s="426"/>
      <c r="AE189" s="426"/>
      <c r="AF189" s="426"/>
      <c r="AG189" s="692"/>
      <c r="AH189" s="692"/>
      <c r="AI189" s="692"/>
      <c r="AJ189" s="432"/>
      <c r="AK189" s="432"/>
      <c r="AL189" s="426"/>
    </row>
    <row r="190" spans="2:38">
      <c r="B190" s="426"/>
      <c r="C190" s="426"/>
      <c r="D190" s="426"/>
      <c r="E190" s="426"/>
      <c r="F190" s="426"/>
      <c r="G190" s="426"/>
      <c r="H190" s="426"/>
      <c r="I190" s="426"/>
      <c r="J190" s="426"/>
      <c r="K190" s="426"/>
      <c r="L190" s="426"/>
      <c r="M190" s="426"/>
      <c r="N190" s="426"/>
      <c r="O190" s="426"/>
      <c r="P190" s="426"/>
      <c r="Q190" s="426"/>
      <c r="R190" s="426"/>
      <c r="S190" s="426"/>
      <c r="T190" s="426"/>
      <c r="U190" s="427"/>
      <c r="V190" s="427"/>
      <c r="W190" s="427"/>
      <c r="X190" s="705"/>
      <c r="Y190" s="426"/>
      <c r="Z190" s="426"/>
      <c r="AA190" s="426"/>
      <c r="AB190" s="426"/>
      <c r="AC190" s="426"/>
      <c r="AD190" s="426"/>
      <c r="AE190" s="426"/>
      <c r="AF190" s="426"/>
      <c r="AG190" s="692"/>
      <c r="AH190" s="692"/>
      <c r="AI190" s="692"/>
      <c r="AJ190" s="432"/>
      <c r="AK190" s="432"/>
      <c r="AL190" s="426"/>
    </row>
    <row r="191" spans="2:38">
      <c r="B191" s="426"/>
      <c r="C191" s="426"/>
      <c r="D191" s="426"/>
      <c r="E191" s="426"/>
      <c r="F191" s="426"/>
      <c r="G191" s="426"/>
      <c r="H191" s="426"/>
      <c r="I191" s="426"/>
      <c r="J191" s="426"/>
      <c r="K191" s="426"/>
      <c r="L191" s="426"/>
      <c r="M191" s="426"/>
      <c r="N191" s="426"/>
      <c r="O191" s="426"/>
      <c r="P191" s="426"/>
      <c r="Q191" s="426"/>
      <c r="R191" s="426"/>
      <c r="S191" s="426"/>
      <c r="T191" s="426"/>
      <c r="U191" s="427"/>
      <c r="V191" s="427"/>
      <c r="W191" s="427"/>
      <c r="X191" s="705"/>
      <c r="Y191" s="426"/>
      <c r="Z191" s="426"/>
      <c r="AA191" s="426"/>
      <c r="AB191" s="426"/>
      <c r="AC191" s="426"/>
      <c r="AD191" s="426"/>
      <c r="AE191" s="426"/>
      <c r="AF191" s="426"/>
      <c r="AG191" s="692"/>
      <c r="AH191" s="692"/>
      <c r="AI191" s="692"/>
      <c r="AJ191" s="432"/>
      <c r="AK191" s="432"/>
      <c r="AL191" s="426"/>
    </row>
    <row r="192" spans="2:38">
      <c r="B192" s="426"/>
      <c r="C192" s="426"/>
      <c r="D192" s="426"/>
      <c r="E192" s="426"/>
      <c r="F192" s="426"/>
      <c r="G192" s="426"/>
      <c r="H192" s="426"/>
      <c r="I192" s="426"/>
      <c r="J192" s="426"/>
      <c r="K192" s="426"/>
      <c r="L192" s="426"/>
      <c r="M192" s="426"/>
      <c r="N192" s="426"/>
      <c r="O192" s="426"/>
      <c r="P192" s="426"/>
      <c r="Q192" s="426"/>
      <c r="R192" s="426"/>
      <c r="S192" s="426"/>
      <c r="T192" s="426"/>
      <c r="U192" s="427"/>
      <c r="V192" s="427"/>
      <c r="W192" s="427"/>
      <c r="X192" s="705"/>
      <c r="Y192" s="426"/>
      <c r="Z192" s="426"/>
      <c r="AA192" s="426"/>
      <c r="AB192" s="426"/>
      <c r="AC192" s="426"/>
      <c r="AD192" s="426"/>
      <c r="AE192" s="426"/>
      <c r="AF192" s="426"/>
      <c r="AG192" s="692"/>
      <c r="AH192" s="692"/>
      <c r="AI192" s="692"/>
      <c r="AJ192" s="432"/>
      <c r="AK192" s="432"/>
      <c r="AL192" s="426"/>
    </row>
    <row r="193" spans="2:38">
      <c r="B193" s="426"/>
      <c r="C193" s="426"/>
      <c r="D193" s="426"/>
      <c r="E193" s="426"/>
      <c r="F193" s="426"/>
      <c r="G193" s="426"/>
      <c r="H193" s="426"/>
      <c r="I193" s="426"/>
      <c r="J193" s="426"/>
      <c r="K193" s="426"/>
      <c r="L193" s="426"/>
      <c r="M193" s="426"/>
      <c r="N193" s="426"/>
      <c r="O193" s="426"/>
      <c r="P193" s="426"/>
      <c r="Q193" s="426"/>
      <c r="R193" s="426"/>
      <c r="S193" s="426"/>
      <c r="T193" s="426"/>
      <c r="U193" s="427"/>
      <c r="V193" s="427"/>
      <c r="W193" s="427"/>
      <c r="X193" s="705"/>
      <c r="Y193" s="426"/>
      <c r="Z193" s="426"/>
      <c r="AA193" s="426"/>
      <c r="AB193" s="426"/>
      <c r="AC193" s="426"/>
      <c r="AD193" s="426"/>
      <c r="AE193" s="426"/>
      <c r="AF193" s="426"/>
      <c r="AG193" s="692"/>
      <c r="AH193" s="692"/>
      <c r="AI193" s="692"/>
      <c r="AJ193" s="432"/>
      <c r="AK193" s="432"/>
      <c r="AL193" s="426"/>
    </row>
    <row r="194" spans="2:38">
      <c r="B194" s="426"/>
      <c r="C194" s="426"/>
      <c r="D194" s="426"/>
      <c r="E194" s="426"/>
      <c r="F194" s="426"/>
      <c r="G194" s="426"/>
      <c r="H194" s="426"/>
      <c r="I194" s="426"/>
      <c r="J194" s="426"/>
      <c r="K194" s="426"/>
      <c r="L194" s="426"/>
      <c r="M194" s="426"/>
      <c r="N194" s="426"/>
      <c r="O194" s="426"/>
      <c r="P194" s="426"/>
      <c r="Q194" s="426"/>
      <c r="R194" s="426"/>
      <c r="S194" s="426"/>
      <c r="T194" s="426"/>
      <c r="U194" s="427"/>
      <c r="V194" s="427"/>
      <c r="W194" s="427"/>
      <c r="X194" s="705"/>
      <c r="Y194" s="426"/>
      <c r="Z194" s="426"/>
      <c r="AA194" s="426"/>
      <c r="AB194" s="426"/>
      <c r="AC194" s="426"/>
      <c r="AD194" s="426"/>
      <c r="AE194" s="426"/>
      <c r="AF194" s="426"/>
      <c r="AG194" s="692"/>
      <c r="AH194" s="692"/>
      <c r="AI194" s="692"/>
      <c r="AJ194" s="432"/>
      <c r="AK194" s="432"/>
      <c r="AL194" s="426"/>
    </row>
    <row r="195" spans="2:38">
      <c r="B195" s="426"/>
      <c r="C195" s="426"/>
      <c r="D195" s="426"/>
      <c r="E195" s="426"/>
      <c r="F195" s="426"/>
      <c r="G195" s="426"/>
      <c r="H195" s="426"/>
      <c r="I195" s="426"/>
      <c r="J195" s="426"/>
      <c r="K195" s="426"/>
      <c r="L195" s="426"/>
      <c r="M195" s="426"/>
      <c r="N195" s="426"/>
      <c r="O195" s="426"/>
      <c r="P195" s="426"/>
      <c r="Q195" s="426"/>
      <c r="R195" s="426"/>
      <c r="S195" s="426"/>
      <c r="T195" s="426"/>
      <c r="U195" s="427"/>
      <c r="V195" s="427"/>
      <c r="W195" s="427"/>
      <c r="X195" s="705"/>
      <c r="Y195" s="426"/>
      <c r="Z195" s="426"/>
      <c r="AA195" s="426"/>
      <c r="AB195" s="426"/>
      <c r="AC195" s="426"/>
      <c r="AD195" s="426"/>
      <c r="AE195" s="426"/>
      <c r="AF195" s="426"/>
      <c r="AG195" s="692"/>
      <c r="AH195" s="692"/>
      <c r="AI195" s="692"/>
      <c r="AJ195" s="432"/>
      <c r="AK195" s="432"/>
      <c r="AL195" s="426"/>
    </row>
    <row r="196" spans="2:38">
      <c r="B196" s="426"/>
      <c r="C196" s="426"/>
      <c r="D196" s="426"/>
      <c r="E196" s="426"/>
      <c r="F196" s="426"/>
      <c r="G196" s="426"/>
      <c r="H196" s="426"/>
      <c r="I196" s="426"/>
      <c r="J196" s="426"/>
      <c r="K196" s="426"/>
      <c r="L196" s="426"/>
      <c r="M196" s="426"/>
      <c r="N196" s="426"/>
      <c r="O196" s="426"/>
      <c r="P196" s="426"/>
      <c r="Q196" s="426"/>
      <c r="R196" s="426"/>
      <c r="S196" s="426"/>
      <c r="T196" s="426"/>
      <c r="U196" s="427"/>
      <c r="V196" s="427"/>
      <c r="W196" s="427"/>
      <c r="X196" s="705"/>
      <c r="Y196" s="426"/>
      <c r="Z196" s="426"/>
      <c r="AA196" s="426"/>
      <c r="AB196" s="426"/>
      <c r="AC196" s="426"/>
      <c r="AD196" s="426"/>
      <c r="AE196" s="426"/>
      <c r="AF196" s="426"/>
      <c r="AG196" s="692"/>
      <c r="AH196" s="692"/>
      <c r="AI196" s="692"/>
      <c r="AJ196" s="432"/>
      <c r="AK196" s="432"/>
      <c r="AL196" s="426"/>
    </row>
    <row r="197" spans="2:38">
      <c r="B197" s="426"/>
      <c r="C197" s="426"/>
      <c r="D197" s="426"/>
      <c r="E197" s="426"/>
      <c r="F197" s="426"/>
      <c r="G197" s="426"/>
      <c r="H197" s="426"/>
      <c r="I197" s="426"/>
      <c r="J197" s="426"/>
      <c r="K197" s="426"/>
      <c r="L197" s="426"/>
      <c r="M197" s="426"/>
      <c r="N197" s="426"/>
      <c r="O197" s="426"/>
      <c r="P197" s="426"/>
      <c r="Q197" s="426"/>
      <c r="R197" s="426"/>
      <c r="S197" s="426"/>
      <c r="T197" s="426"/>
      <c r="U197" s="427"/>
      <c r="V197" s="427"/>
      <c r="W197" s="427"/>
      <c r="X197" s="705"/>
      <c r="Y197" s="426"/>
      <c r="Z197" s="426"/>
      <c r="AA197" s="426"/>
      <c r="AB197" s="426"/>
      <c r="AC197" s="426"/>
      <c r="AD197" s="426"/>
      <c r="AE197" s="426"/>
      <c r="AF197" s="426"/>
      <c r="AG197" s="692"/>
      <c r="AH197" s="692"/>
      <c r="AI197" s="692"/>
      <c r="AJ197" s="432"/>
      <c r="AK197" s="432"/>
      <c r="AL197" s="426"/>
    </row>
    <row r="198" spans="2:38">
      <c r="B198" s="426"/>
      <c r="C198" s="426"/>
      <c r="D198" s="426"/>
      <c r="E198" s="426"/>
      <c r="F198" s="426"/>
      <c r="G198" s="426"/>
      <c r="H198" s="426"/>
      <c r="I198" s="426"/>
      <c r="J198" s="426"/>
      <c r="K198" s="426"/>
      <c r="L198" s="426"/>
      <c r="M198" s="426"/>
      <c r="N198" s="426"/>
      <c r="O198" s="426"/>
      <c r="P198" s="426"/>
      <c r="Q198" s="426"/>
      <c r="R198" s="426"/>
      <c r="S198" s="426"/>
      <c r="T198" s="426"/>
      <c r="U198" s="427"/>
      <c r="V198" s="427"/>
      <c r="W198" s="427"/>
      <c r="X198" s="705"/>
      <c r="Y198" s="426"/>
      <c r="Z198" s="426"/>
      <c r="AA198" s="426"/>
      <c r="AB198" s="426"/>
      <c r="AC198" s="426"/>
      <c r="AD198" s="426"/>
      <c r="AE198" s="426"/>
      <c r="AF198" s="426"/>
      <c r="AG198" s="692"/>
      <c r="AH198" s="692"/>
      <c r="AI198" s="692"/>
      <c r="AJ198" s="432"/>
      <c r="AK198" s="432"/>
      <c r="AL198" s="426"/>
    </row>
    <row r="199" spans="2:38">
      <c r="B199" s="426"/>
      <c r="C199" s="426"/>
      <c r="D199" s="426"/>
      <c r="E199" s="426"/>
      <c r="F199" s="426"/>
      <c r="G199" s="426"/>
      <c r="H199" s="426"/>
      <c r="I199" s="426"/>
      <c r="J199" s="426"/>
      <c r="K199" s="426"/>
      <c r="L199" s="426"/>
      <c r="M199" s="426"/>
      <c r="N199" s="426"/>
      <c r="O199" s="426"/>
      <c r="P199" s="426"/>
      <c r="Q199" s="426"/>
      <c r="R199" s="426"/>
      <c r="S199" s="426"/>
      <c r="T199" s="426"/>
      <c r="U199" s="427"/>
      <c r="V199" s="427"/>
      <c r="W199" s="427"/>
      <c r="X199" s="705"/>
      <c r="Y199" s="426"/>
      <c r="Z199" s="426"/>
      <c r="AA199" s="426"/>
      <c r="AB199" s="426"/>
      <c r="AC199" s="426"/>
      <c r="AD199" s="426"/>
      <c r="AE199" s="426"/>
      <c r="AF199" s="426"/>
      <c r="AG199" s="692"/>
      <c r="AH199" s="692"/>
      <c r="AI199" s="692"/>
      <c r="AJ199" s="432"/>
      <c r="AK199" s="432"/>
      <c r="AL199" s="426"/>
    </row>
    <row r="200" spans="2:38">
      <c r="B200" s="426"/>
      <c r="C200" s="426"/>
      <c r="D200" s="426"/>
      <c r="E200" s="426"/>
      <c r="F200" s="426"/>
      <c r="G200" s="426"/>
      <c r="H200" s="426"/>
      <c r="I200" s="426"/>
      <c r="J200" s="426"/>
      <c r="K200" s="426"/>
      <c r="L200" s="426"/>
      <c r="M200" s="426"/>
      <c r="N200" s="426"/>
      <c r="O200" s="426"/>
      <c r="P200" s="426"/>
      <c r="Q200" s="426"/>
      <c r="R200" s="426"/>
      <c r="S200" s="426"/>
      <c r="T200" s="426"/>
      <c r="U200" s="427"/>
      <c r="V200" s="427"/>
      <c r="W200" s="427"/>
      <c r="X200" s="705"/>
      <c r="Y200" s="426"/>
      <c r="Z200" s="426"/>
      <c r="AA200" s="426"/>
      <c r="AB200" s="426"/>
      <c r="AC200" s="426"/>
      <c r="AD200" s="426"/>
      <c r="AE200" s="426"/>
      <c r="AF200" s="426"/>
      <c r="AG200" s="692"/>
      <c r="AH200" s="692"/>
      <c r="AI200" s="692"/>
      <c r="AJ200" s="432"/>
      <c r="AK200" s="432"/>
      <c r="AL200" s="426"/>
    </row>
    <row r="201" spans="2:38">
      <c r="B201" s="426"/>
      <c r="C201" s="426"/>
      <c r="D201" s="426"/>
      <c r="E201" s="426"/>
      <c r="F201" s="426"/>
      <c r="G201" s="426"/>
      <c r="H201" s="426"/>
      <c r="I201" s="426"/>
      <c r="J201" s="426"/>
      <c r="K201" s="426"/>
      <c r="L201" s="426"/>
      <c r="M201" s="426"/>
      <c r="N201" s="426"/>
      <c r="O201" s="426"/>
      <c r="P201" s="426"/>
      <c r="Q201" s="426"/>
      <c r="R201" s="426"/>
      <c r="S201" s="426"/>
      <c r="T201" s="426"/>
      <c r="U201" s="427"/>
      <c r="V201" s="427"/>
      <c r="W201" s="427"/>
      <c r="X201" s="705"/>
      <c r="Y201" s="426"/>
      <c r="Z201" s="426"/>
      <c r="AA201" s="426"/>
      <c r="AB201" s="426"/>
      <c r="AC201" s="426"/>
      <c r="AD201" s="426"/>
      <c r="AE201" s="426"/>
      <c r="AF201" s="426"/>
      <c r="AG201" s="692"/>
      <c r="AH201" s="692"/>
      <c r="AI201" s="692"/>
      <c r="AJ201" s="432"/>
      <c r="AK201" s="432"/>
      <c r="AL201" s="426"/>
    </row>
    <row r="202" spans="2:38">
      <c r="B202" s="426"/>
      <c r="C202" s="426"/>
      <c r="D202" s="426"/>
      <c r="E202" s="426"/>
      <c r="F202" s="426"/>
      <c r="G202" s="426"/>
      <c r="H202" s="426"/>
      <c r="I202" s="426"/>
      <c r="J202" s="426"/>
      <c r="K202" s="426"/>
      <c r="L202" s="426"/>
      <c r="M202" s="426"/>
      <c r="N202" s="426"/>
      <c r="O202" s="426"/>
      <c r="P202" s="426"/>
      <c r="Q202" s="426"/>
      <c r="R202" s="426"/>
      <c r="S202" s="426"/>
      <c r="T202" s="426"/>
      <c r="U202" s="427"/>
      <c r="V202" s="427"/>
      <c r="W202" s="427"/>
      <c r="X202" s="705"/>
      <c r="Y202" s="426"/>
      <c r="Z202" s="426"/>
      <c r="AA202" s="426"/>
      <c r="AB202" s="426"/>
      <c r="AC202" s="426"/>
      <c r="AD202" s="426"/>
      <c r="AE202" s="426"/>
      <c r="AF202" s="426"/>
      <c r="AG202" s="692"/>
      <c r="AH202" s="692"/>
      <c r="AI202" s="692"/>
      <c r="AJ202" s="432"/>
      <c r="AK202" s="432"/>
      <c r="AL202" s="426"/>
    </row>
    <row r="203" spans="2:38">
      <c r="B203" s="426"/>
      <c r="C203" s="426"/>
      <c r="D203" s="426"/>
      <c r="E203" s="426"/>
      <c r="F203" s="426"/>
      <c r="G203" s="426"/>
      <c r="H203" s="426"/>
      <c r="I203" s="426"/>
      <c r="J203" s="426"/>
      <c r="K203" s="426"/>
      <c r="L203" s="426"/>
      <c r="M203" s="426"/>
      <c r="N203" s="426"/>
      <c r="O203" s="426"/>
      <c r="P203" s="426"/>
      <c r="Q203" s="426"/>
      <c r="R203" s="426"/>
      <c r="S203" s="426"/>
      <c r="T203" s="426"/>
      <c r="U203" s="427"/>
      <c r="V203" s="427"/>
      <c r="W203" s="427"/>
      <c r="X203" s="705"/>
      <c r="Y203" s="426"/>
      <c r="Z203" s="426"/>
      <c r="AA203" s="426"/>
      <c r="AB203" s="426"/>
      <c r="AC203" s="426"/>
      <c r="AD203" s="426"/>
      <c r="AE203" s="426"/>
      <c r="AF203" s="426"/>
      <c r="AG203" s="692"/>
      <c r="AH203" s="692"/>
      <c r="AI203" s="692"/>
      <c r="AJ203" s="432"/>
      <c r="AK203" s="432"/>
      <c r="AL203" s="426"/>
    </row>
    <row r="204" spans="2:38">
      <c r="B204" s="426"/>
      <c r="C204" s="426"/>
      <c r="D204" s="426"/>
      <c r="E204" s="426"/>
      <c r="F204" s="426"/>
      <c r="G204" s="426"/>
      <c r="H204" s="426"/>
      <c r="I204" s="426"/>
      <c r="J204" s="426"/>
      <c r="K204" s="426"/>
      <c r="L204" s="426"/>
      <c r="M204" s="426"/>
      <c r="N204" s="426"/>
      <c r="O204" s="426"/>
      <c r="P204" s="426"/>
      <c r="Q204" s="426"/>
      <c r="R204" s="426"/>
      <c r="S204" s="426"/>
      <c r="T204" s="426"/>
      <c r="U204" s="427"/>
      <c r="V204" s="427"/>
      <c r="W204" s="427"/>
      <c r="X204" s="705"/>
      <c r="Y204" s="426"/>
      <c r="Z204" s="426"/>
      <c r="AA204" s="426"/>
      <c r="AB204" s="426"/>
      <c r="AC204" s="426"/>
      <c r="AD204" s="426"/>
      <c r="AE204" s="426"/>
      <c r="AF204" s="426"/>
      <c r="AG204" s="692"/>
      <c r="AH204" s="692"/>
      <c r="AI204" s="692"/>
      <c r="AJ204" s="432"/>
      <c r="AK204" s="432"/>
      <c r="AL204" s="426"/>
    </row>
    <row r="205" spans="2:38">
      <c r="B205" s="426"/>
      <c r="C205" s="426"/>
      <c r="D205" s="426"/>
      <c r="E205" s="426"/>
      <c r="F205" s="426"/>
      <c r="G205" s="426"/>
      <c r="H205" s="426"/>
      <c r="I205" s="426"/>
      <c r="J205" s="426"/>
      <c r="K205" s="426"/>
      <c r="L205" s="426"/>
      <c r="M205" s="426"/>
      <c r="N205" s="426"/>
      <c r="O205" s="426"/>
      <c r="P205" s="426"/>
      <c r="Q205" s="426"/>
      <c r="R205" s="426"/>
      <c r="S205" s="426"/>
      <c r="T205" s="426"/>
      <c r="U205" s="427"/>
      <c r="V205" s="427"/>
      <c r="W205" s="427"/>
      <c r="X205" s="705"/>
      <c r="Y205" s="426"/>
      <c r="Z205" s="426"/>
      <c r="AA205" s="426"/>
      <c r="AB205" s="426"/>
      <c r="AC205" s="426"/>
      <c r="AD205" s="426"/>
      <c r="AE205" s="426"/>
      <c r="AF205" s="426"/>
      <c r="AG205" s="692"/>
      <c r="AH205" s="692"/>
      <c r="AI205" s="692"/>
      <c r="AJ205" s="432"/>
      <c r="AK205" s="432"/>
      <c r="AL205" s="426"/>
    </row>
    <row r="206" spans="2:38">
      <c r="B206" s="426"/>
      <c r="C206" s="426"/>
      <c r="D206" s="426"/>
      <c r="E206" s="426"/>
      <c r="F206" s="426"/>
      <c r="G206" s="426"/>
      <c r="H206" s="426"/>
      <c r="I206" s="426"/>
      <c r="J206" s="426"/>
      <c r="K206" s="426"/>
      <c r="L206" s="426"/>
      <c r="M206" s="426"/>
      <c r="N206" s="426"/>
      <c r="O206" s="426"/>
      <c r="P206" s="426"/>
      <c r="Q206" s="426"/>
      <c r="R206" s="426"/>
      <c r="S206" s="426"/>
      <c r="T206" s="426"/>
      <c r="U206" s="427"/>
      <c r="V206" s="427"/>
      <c r="W206" s="427"/>
      <c r="X206" s="705"/>
      <c r="Y206" s="426"/>
      <c r="Z206" s="426"/>
      <c r="AA206" s="426"/>
      <c r="AB206" s="426"/>
      <c r="AC206" s="426"/>
      <c r="AD206" s="426"/>
      <c r="AE206" s="426"/>
      <c r="AF206" s="426"/>
      <c r="AG206" s="692"/>
      <c r="AH206" s="692"/>
      <c r="AI206" s="692"/>
      <c r="AJ206" s="432"/>
      <c r="AK206" s="432"/>
      <c r="AL206" s="426"/>
    </row>
    <row r="207" spans="2:38">
      <c r="B207" s="426"/>
      <c r="C207" s="426"/>
      <c r="D207" s="426"/>
      <c r="E207" s="426"/>
      <c r="F207" s="426"/>
      <c r="G207" s="426"/>
      <c r="H207" s="426"/>
      <c r="I207" s="426"/>
      <c r="J207" s="426"/>
      <c r="K207" s="426"/>
      <c r="L207" s="426"/>
      <c r="M207" s="426"/>
      <c r="N207" s="426"/>
      <c r="O207" s="426"/>
      <c r="P207" s="426"/>
      <c r="Q207" s="426"/>
      <c r="R207" s="426"/>
      <c r="S207" s="426"/>
      <c r="T207" s="426"/>
      <c r="U207" s="427"/>
      <c r="V207" s="427"/>
      <c r="W207" s="427"/>
      <c r="X207" s="705"/>
      <c r="Y207" s="426"/>
      <c r="Z207" s="426"/>
      <c r="AA207" s="426"/>
      <c r="AB207" s="426"/>
      <c r="AC207" s="426"/>
      <c r="AD207" s="426"/>
      <c r="AE207" s="426"/>
      <c r="AF207" s="426"/>
      <c r="AG207" s="692"/>
      <c r="AH207" s="692"/>
      <c r="AI207" s="692"/>
      <c r="AJ207" s="432"/>
      <c r="AK207" s="432"/>
      <c r="AL207" s="426"/>
    </row>
    <row r="208" spans="2:38">
      <c r="B208" s="426"/>
      <c r="C208" s="426"/>
      <c r="D208" s="426"/>
      <c r="E208" s="426"/>
      <c r="F208" s="426"/>
      <c r="G208" s="426"/>
      <c r="H208" s="426"/>
      <c r="I208" s="426"/>
      <c r="J208" s="426"/>
      <c r="K208" s="426"/>
      <c r="L208" s="426"/>
      <c r="M208" s="426"/>
      <c r="N208" s="426"/>
      <c r="O208" s="426"/>
      <c r="P208" s="426"/>
      <c r="Q208" s="426"/>
      <c r="R208" s="426"/>
      <c r="S208" s="426"/>
      <c r="T208" s="426"/>
      <c r="U208" s="427"/>
      <c r="V208" s="427"/>
      <c r="W208" s="427"/>
      <c r="X208" s="705"/>
      <c r="Y208" s="426"/>
      <c r="Z208" s="426"/>
      <c r="AA208" s="426"/>
      <c r="AB208" s="426"/>
      <c r="AC208" s="426"/>
      <c r="AD208" s="426"/>
      <c r="AE208" s="426"/>
      <c r="AF208" s="426"/>
      <c r="AG208" s="692"/>
      <c r="AH208" s="692"/>
      <c r="AI208" s="692"/>
      <c r="AJ208" s="432"/>
      <c r="AK208" s="432"/>
      <c r="AL208" s="426"/>
    </row>
    <row r="209" spans="2:38">
      <c r="B209" s="426"/>
      <c r="C209" s="426"/>
      <c r="D209" s="426"/>
      <c r="E209" s="426"/>
      <c r="F209" s="426"/>
      <c r="G209" s="426"/>
      <c r="H209" s="426"/>
      <c r="I209" s="426"/>
      <c r="J209" s="426"/>
      <c r="K209" s="426"/>
      <c r="L209" s="426"/>
      <c r="M209" s="426"/>
      <c r="N209" s="426"/>
      <c r="O209" s="426"/>
      <c r="P209" s="426"/>
      <c r="Q209" s="426"/>
      <c r="R209" s="426"/>
      <c r="S209" s="426"/>
      <c r="T209" s="426"/>
      <c r="U209" s="427"/>
      <c r="V209" s="427"/>
      <c r="W209" s="427"/>
      <c r="X209" s="705"/>
      <c r="Y209" s="426"/>
      <c r="Z209" s="426"/>
      <c r="AA209" s="426"/>
      <c r="AB209" s="426"/>
      <c r="AC209" s="426"/>
      <c r="AD209" s="426"/>
      <c r="AE209" s="426"/>
      <c r="AF209" s="426"/>
      <c r="AG209" s="692"/>
      <c r="AH209" s="692"/>
      <c r="AI209" s="692"/>
      <c r="AJ209" s="432"/>
      <c r="AK209" s="432"/>
      <c r="AL209" s="426"/>
    </row>
    <row r="210" spans="2:38">
      <c r="B210" s="426"/>
      <c r="C210" s="426"/>
      <c r="D210" s="426"/>
      <c r="E210" s="426"/>
      <c r="F210" s="426"/>
      <c r="G210" s="426"/>
      <c r="H210" s="426"/>
      <c r="I210" s="426"/>
      <c r="J210" s="426"/>
      <c r="K210" s="426"/>
      <c r="L210" s="426"/>
      <c r="M210" s="426"/>
      <c r="N210" s="426"/>
      <c r="O210" s="426"/>
      <c r="P210" s="426"/>
      <c r="Q210" s="426"/>
      <c r="R210" s="426"/>
      <c r="S210" s="426"/>
      <c r="T210" s="426"/>
      <c r="U210" s="427"/>
      <c r="V210" s="427"/>
      <c r="W210" s="427"/>
      <c r="X210" s="705"/>
      <c r="Y210" s="426"/>
      <c r="Z210" s="426"/>
      <c r="AA210" s="426"/>
      <c r="AB210" s="426"/>
      <c r="AC210" s="426"/>
      <c r="AD210" s="426"/>
      <c r="AE210" s="426"/>
      <c r="AF210" s="426"/>
      <c r="AG210" s="692"/>
      <c r="AH210" s="692"/>
      <c r="AI210" s="692"/>
      <c r="AJ210" s="432"/>
      <c r="AK210" s="432"/>
      <c r="AL210" s="426"/>
    </row>
    <row r="211" spans="2:38">
      <c r="B211" s="426"/>
      <c r="C211" s="426"/>
      <c r="D211" s="426"/>
      <c r="E211" s="426"/>
      <c r="F211" s="426"/>
      <c r="G211" s="426"/>
      <c r="H211" s="426"/>
      <c r="I211" s="426"/>
      <c r="J211" s="426"/>
      <c r="K211" s="426"/>
      <c r="L211" s="426"/>
      <c r="M211" s="426"/>
      <c r="N211" s="426"/>
      <c r="O211" s="426"/>
      <c r="P211" s="426"/>
      <c r="Q211" s="426"/>
      <c r="R211" s="426"/>
      <c r="S211" s="426"/>
      <c r="T211" s="426"/>
      <c r="U211" s="427"/>
      <c r="V211" s="427"/>
      <c r="W211" s="427"/>
      <c r="X211" s="705"/>
      <c r="Y211" s="426"/>
      <c r="Z211" s="426"/>
      <c r="AA211" s="426"/>
      <c r="AB211" s="426"/>
      <c r="AC211" s="426"/>
      <c r="AD211" s="426"/>
      <c r="AE211" s="426"/>
      <c r="AF211" s="426"/>
      <c r="AG211" s="692"/>
      <c r="AH211" s="692"/>
      <c r="AI211" s="692"/>
      <c r="AJ211" s="432"/>
      <c r="AK211" s="432"/>
      <c r="AL211" s="426"/>
    </row>
    <row r="212" spans="2:38">
      <c r="B212" s="426"/>
      <c r="C212" s="426"/>
      <c r="D212" s="426"/>
      <c r="E212" s="426"/>
      <c r="F212" s="426"/>
      <c r="G212" s="426"/>
      <c r="H212" s="426"/>
      <c r="I212" s="426"/>
      <c r="J212" s="426"/>
      <c r="K212" s="426"/>
      <c r="L212" s="426"/>
      <c r="M212" s="426"/>
      <c r="N212" s="426"/>
      <c r="O212" s="426"/>
      <c r="P212" s="426"/>
      <c r="Q212" s="426"/>
      <c r="R212" s="426"/>
      <c r="S212" s="426"/>
      <c r="T212" s="426"/>
      <c r="U212" s="427"/>
      <c r="V212" s="427"/>
      <c r="W212" s="427"/>
      <c r="X212" s="705"/>
      <c r="Y212" s="426"/>
      <c r="Z212" s="426"/>
      <c r="AA212" s="426"/>
      <c r="AB212" s="426"/>
      <c r="AC212" s="426"/>
      <c r="AD212" s="426"/>
      <c r="AE212" s="426"/>
      <c r="AF212" s="426"/>
      <c r="AG212" s="692"/>
      <c r="AH212" s="692"/>
      <c r="AI212" s="692"/>
      <c r="AJ212" s="432"/>
      <c r="AK212" s="432"/>
      <c r="AL212" s="426"/>
    </row>
    <row r="213" spans="2:38">
      <c r="B213" s="426"/>
      <c r="C213" s="426"/>
      <c r="D213" s="426"/>
      <c r="E213" s="426"/>
      <c r="F213" s="426"/>
      <c r="G213" s="426"/>
      <c r="H213" s="426"/>
      <c r="I213" s="426"/>
      <c r="J213" s="426"/>
      <c r="K213" s="426"/>
      <c r="L213" s="426"/>
      <c r="M213" s="426"/>
      <c r="N213" s="426"/>
      <c r="O213" s="426"/>
      <c r="P213" s="426"/>
      <c r="Q213" s="426"/>
      <c r="R213" s="426"/>
      <c r="S213" s="426"/>
      <c r="T213" s="426"/>
      <c r="U213" s="427"/>
      <c r="V213" s="427"/>
      <c r="W213" s="427"/>
      <c r="X213" s="705"/>
      <c r="Y213" s="426"/>
      <c r="Z213" s="426"/>
      <c r="AA213" s="426"/>
      <c r="AB213" s="426"/>
      <c r="AC213" s="426"/>
      <c r="AD213" s="426"/>
      <c r="AE213" s="426"/>
      <c r="AF213" s="426"/>
      <c r="AG213" s="692"/>
      <c r="AH213" s="692"/>
      <c r="AI213" s="692"/>
      <c r="AJ213" s="432"/>
      <c r="AK213" s="432"/>
      <c r="AL213" s="426"/>
    </row>
    <row r="214" spans="2:38">
      <c r="B214" s="426"/>
      <c r="C214" s="426"/>
      <c r="D214" s="426"/>
      <c r="E214" s="426"/>
      <c r="F214" s="426"/>
      <c r="G214" s="426"/>
      <c r="H214" s="426"/>
      <c r="I214" s="426"/>
      <c r="J214" s="426"/>
      <c r="K214" s="426"/>
      <c r="L214" s="426"/>
      <c r="M214" s="426"/>
      <c r="N214" s="426"/>
      <c r="O214" s="426"/>
      <c r="P214" s="426"/>
      <c r="Q214" s="426"/>
      <c r="R214" s="426"/>
      <c r="S214" s="426"/>
      <c r="T214" s="426"/>
      <c r="U214" s="427"/>
      <c r="V214" s="427"/>
      <c r="W214" s="427"/>
      <c r="X214" s="705"/>
      <c r="Y214" s="426"/>
      <c r="Z214" s="426"/>
      <c r="AA214" s="426"/>
      <c r="AB214" s="426"/>
      <c r="AC214" s="426"/>
      <c r="AD214" s="426"/>
      <c r="AE214" s="426"/>
      <c r="AF214" s="426"/>
      <c r="AG214" s="692"/>
      <c r="AH214" s="692"/>
      <c r="AI214" s="692"/>
      <c r="AJ214" s="432"/>
      <c r="AK214" s="432"/>
      <c r="AL214" s="426"/>
    </row>
    <row r="215" spans="2:38">
      <c r="B215" s="426"/>
      <c r="C215" s="426"/>
      <c r="D215" s="426"/>
      <c r="E215" s="426"/>
      <c r="F215" s="426"/>
      <c r="G215" s="426"/>
      <c r="H215" s="426"/>
      <c r="I215" s="426"/>
      <c r="J215" s="426"/>
      <c r="K215" s="426"/>
      <c r="L215" s="426"/>
      <c r="M215" s="426"/>
      <c r="N215" s="426"/>
      <c r="O215" s="426"/>
      <c r="P215" s="426"/>
      <c r="Q215" s="426"/>
      <c r="R215" s="426"/>
      <c r="S215" s="426"/>
      <c r="T215" s="426"/>
      <c r="U215" s="427"/>
      <c r="V215" s="427"/>
      <c r="W215" s="427"/>
      <c r="X215" s="705"/>
      <c r="Y215" s="426"/>
      <c r="Z215" s="426"/>
      <c r="AA215" s="426"/>
      <c r="AB215" s="426"/>
      <c r="AC215" s="426"/>
      <c r="AD215" s="426"/>
      <c r="AE215" s="426"/>
      <c r="AF215" s="426"/>
      <c r="AG215" s="692"/>
      <c r="AH215" s="692"/>
      <c r="AI215" s="692"/>
      <c r="AJ215" s="432"/>
      <c r="AK215" s="432"/>
      <c r="AL215" s="426"/>
    </row>
    <row r="216" spans="2:38">
      <c r="B216" s="426"/>
      <c r="C216" s="426"/>
      <c r="D216" s="426"/>
      <c r="E216" s="426"/>
      <c r="F216" s="426"/>
      <c r="G216" s="426"/>
      <c r="H216" s="426"/>
      <c r="I216" s="426"/>
      <c r="J216" s="426"/>
      <c r="K216" s="426"/>
      <c r="L216" s="426"/>
      <c r="M216" s="426"/>
      <c r="N216" s="426"/>
      <c r="O216" s="426"/>
      <c r="P216" s="426"/>
      <c r="Q216" s="426"/>
      <c r="R216" s="426"/>
      <c r="S216" s="426"/>
      <c r="T216" s="426"/>
      <c r="U216" s="427"/>
      <c r="V216" s="427"/>
      <c r="W216" s="427"/>
      <c r="X216" s="705"/>
      <c r="Y216" s="426"/>
      <c r="Z216" s="426"/>
      <c r="AA216" s="426"/>
      <c r="AB216" s="426"/>
      <c r="AC216" s="426"/>
      <c r="AD216" s="426"/>
      <c r="AE216" s="426"/>
      <c r="AF216" s="426"/>
      <c r="AG216" s="692"/>
      <c r="AH216" s="692"/>
      <c r="AI216" s="692"/>
      <c r="AJ216" s="432"/>
      <c r="AK216" s="432"/>
      <c r="AL216" s="426"/>
    </row>
    <row r="217" spans="2:38">
      <c r="B217" s="426"/>
      <c r="C217" s="426"/>
      <c r="D217" s="426"/>
      <c r="E217" s="426"/>
      <c r="F217" s="426"/>
      <c r="G217" s="426"/>
      <c r="H217" s="426"/>
      <c r="I217" s="426"/>
      <c r="J217" s="426"/>
      <c r="K217" s="426"/>
      <c r="L217" s="426"/>
      <c r="M217" s="426"/>
      <c r="N217" s="426"/>
      <c r="O217" s="426"/>
      <c r="P217" s="426"/>
      <c r="Q217" s="426"/>
      <c r="R217" s="426"/>
      <c r="S217" s="426"/>
      <c r="T217" s="426"/>
      <c r="U217" s="427"/>
      <c r="V217" s="427"/>
      <c r="W217" s="427"/>
      <c r="X217" s="705"/>
      <c r="Y217" s="426"/>
      <c r="Z217" s="426"/>
      <c r="AA217" s="426"/>
      <c r="AB217" s="426"/>
      <c r="AC217" s="426"/>
      <c r="AD217" s="426"/>
      <c r="AE217" s="426"/>
      <c r="AF217" s="426"/>
      <c r="AG217" s="692"/>
      <c r="AH217" s="692"/>
      <c r="AI217" s="692"/>
      <c r="AJ217" s="432"/>
      <c r="AK217" s="432"/>
      <c r="AL217" s="426"/>
    </row>
    <row r="218" spans="2:38">
      <c r="B218" s="426"/>
      <c r="C218" s="426"/>
      <c r="D218" s="426"/>
      <c r="E218" s="426"/>
      <c r="F218" s="426"/>
      <c r="G218" s="426"/>
      <c r="H218" s="426"/>
      <c r="I218" s="426"/>
      <c r="J218" s="426"/>
      <c r="K218" s="426"/>
      <c r="L218" s="426"/>
      <c r="M218" s="426"/>
      <c r="N218" s="426"/>
      <c r="O218" s="426"/>
      <c r="P218" s="426"/>
      <c r="Q218" s="426"/>
      <c r="R218" s="426"/>
      <c r="S218" s="426"/>
      <c r="T218" s="426"/>
      <c r="U218" s="427"/>
      <c r="V218" s="427"/>
      <c r="W218" s="427"/>
      <c r="X218" s="705"/>
      <c r="Y218" s="426"/>
      <c r="Z218" s="426"/>
      <c r="AA218" s="426"/>
      <c r="AB218" s="426"/>
      <c r="AC218" s="426"/>
      <c r="AD218" s="426"/>
      <c r="AE218" s="426"/>
      <c r="AF218" s="426"/>
      <c r="AG218" s="692"/>
      <c r="AH218" s="692"/>
      <c r="AI218" s="692"/>
      <c r="AJ218" s="432"/>
      <c r="AK218" s="432"/>
      <c r="AL218" s="426"/>
    </row>
    <row r="219" spans="2:38">
      <c r="B219" s="426"/>
      <c r="C219" s="426"/>
      <c r="D219" s="426"/>
      <c r="E219" s="426"/>
      <c r="F219" s="426"/>
      <c r="G219" s="426"/>
      <c r="H219" s="426"/>
      <c r="I219" s="426"/>
      <c r="J219" s="426"/>
      <c r="K219" s="426"/>
      <c r="L219" s="426"/>
      <c r="M219" s="426"/>
      <c r="N219" s="426"/>
      <c r="O219" s="426"/>
      <c r="P219" s="426"/>
      <c r="Q219" s="426"/>
      <c r="R219" s="426"/>
      <c r="S219" s="426"/>
      <c r="T219" s="426"/>
      <c r="U219" s="427"/>
      <c r="V219" s="427"/>
      <c r="W219" s="427"/>
      <c r="X219" s="705"/>
      <c r="Y219" s="426"/>
      <c r="Z219" s="426"/>
      <c r="AA219" s="426"/>
      <c r="AB219" s="426"/>
      <c r="AC219" s="426"/>
      <c r="AD219" s="426"/>
      <c r="AE219" s="426"/>
      <c r="AF219" s="426"/>
      <c r="AG219" s="692"/>
      <c r="AH219" s="692"/>
      <c r="AI219" s="692"/>
      <c r="AJ219" s="432"/>
      <c r="AK219" s="432"/>
      <c r="AL219" s="426"/>
    </row>
    <row r="220" spans="2:38">
      <c r="B220" s="426"/>
      <c r="C220" s="426"/>
      <c r="D220" s="426"/>
      <c r="E220" s="426"/>
      <c r="F220" s="426"/>
      <c r="G220" s="426"/>
      <c r="H220" s="426"/>
      <c r="I220" s="426"/>
      <c r="J220" s="426"/>
      <c r="K220" s="426"/>
      <c r="L220" s="426"/>
      <c r="M220" s="426"/>
      <c r="N220" s="426"/>
      <c r="O220" s="426"/>
      <c r="P220" s="426"/>
      <c r="Q220" s="426"/>
      <c r="R220" s="426"/>
      <c r="S220" s="426"/>
      <c r="T220" s="426"/>
      <c r="U220" s="427"/>
      <c r="V220" s="427"/>
      <c r="W220" s="427"/>
      <c r="X220" s="705"/>
      <c r="Y220" s="426"/>
      <c r="Z220" s="426"/>
      <c r="AA220" s="426"/>
      <c r="AB220" s="426"/>
      <c r="AC220" s="426"/>
      <c r="AD220" s="426"/>
      <c r="AE220" s="426"/>
      <c r="AF220" s="426"/>
      <c r="AG220" s="692"/>
      <c r="AH220" s="692"/>
      <c r="AI220" s="692"/>
      <c r="AJ220" s="432"/>
      <c r="AK220" s="432"/>
      <c r="AL220" s="426"/>
    </row>
    <row r="221" spans="2:38">
      <c r="B221" s="426"/>
      <c r="C221" s="426"/>
      <c r="D221" s="426"/>
      <c r="E221" s="426"/>
      <c r="F221" s="426"/>
      <c r="G221" s="426"/>
      <c r="H221" s="426"/>
      <c r="I221" s="426"/>
      <c r="J221" s="426"/>
      <c r="K221" s="426"/>
      <c r="L221" s="426"/>
      <c r="M221" s="426"/>
      <c r="N221" s="426"/>
      <c r="O221" s="426"/>
      <c r="P221" s="426"/>
      <c r="Q221" s="426"/>
      <c r="R221" s="426"/>
      <c r="S221" s="426"/>
      <c r="T221" s="426"/>
      <c r="U221" s="427"/>
      <c r="V221" s="427"/>
      <c r="W221" s="427"/>
      <c r="X221" s="705"/>
      <c r="Y221" s="426"/>
      <c r="Z221" s="426"/>
      <c r="AA221" s="426"/>
      <c r="AB221" s="426"/>
      <c r="AC221" s="426"/>
      <c r="AD221" s="426"/>
      <c r="AE221" s="426"/>
      <c r="AF221" s="426"/>
      <c r="AG221" s="692"/>
      <c r="AH221" s="692"/>
      <c r="AI221" s="692"/>
      <c r="AJ221" s="432"/>
      <c r="AK221" s="432"/>
      <c r="AL221" s="426"/>
    </row>
    <row r="222" spans="2:38">
      <c r="B222" s="426"/>
      <c r="C222" s="426"/>
      <c r="D222" s="426"/>
      <c r="E222" s="426"/>
      <c r="F222" s="426"/>
      <c r="G222" s="426"/>
      <c r="H222" s="426"/>
      <c r="I222" s="426"/>
      <c r="J222" s="426"/>
      <c r="K222" s="426"/>
      <c r="L222" s="426"/>
      <c r="M222" s="426"/>
      <c r="N222" s="426"/>
      <c r="O222" s="426"/>
      <c r="P222" s="426"/>
      <c r="Q222" s="426"/>
      <c r="R222" s="426"/>
      <c r="S222" s="426"/>
      <c r="T222" s="426"/>
      <c r="U222" s="427"/>
      <c r="V222" s="427"/>
      <c r="W222" s="427"/>
      <c r="X222" s="705"/>
      <c r="Y222" s="426"/>
      <c r="Z222" s="426"/>
      <c r="AA222" s="426"/>
      <c r="AB222" s="426"/>
      <c r="AC222" s="426"/>
      <c r="AD222" s="426"/>
      <c r="AE222" s="426"/>
      <c r="AF222" s="426"/>
      <c r="AG222" s="692"/>
      <c r="AH222" s="692"/>
      <c r="AI222" s="692"/>
      <c r="AJ222" s="432"/>
      <c r="AK222" s="432"/>
      <c r="AL222" s="426"/>
    </row>
    <row r="223" spans="2:38">
      <c r="B223" s="426"/>
      <c r="C223" s="426"/>
      <c r="D223" s="426"/>
      <c r="E223" s="426"/>
      <c r="F223" s="426"/>
      <c r="G223" s="426"/>
      <c r="H223" s="426"/>
      <c r="I223" s="426"/>
      <c r="J223" s="426"/>
      <c r="K223" s="426"/>
      <c r="L223" s="426"/>
      <c r="M223" s="426"/>
      <c r="N223" s="426"/>
      <c r="O223" s="426"/>
      <c r="P223" s="426"/>
      <c r="Q223" s="426"/>
      <c r="R223" s="426"/>
      <c r="S223" s="426"/>
      <c r="T223" s="426"/>
      <c r="U223" s="427"/>
      <c r="V223" s="427"/>
      <c r="W223" s="427"/>
      <c r="X223" s="705"/>
      <c r="Y223" s="426"/>
      <c r="Z223" s="426"/>
      <c r="AA223" s="426"/>
      <c r="AB223" s="426"/>
      <c r="AC223" s="426"/>
      <c r="AD223" s="426"/>
      <c r="AE223" s="426"/>
      <c r="AF223" s="426"/>
      <c r="AG223" s="692"/>
      <c r="AH223" s="692"/>
      <c r="AI223" s="692"/>
      <c r="AJ223" s="432"/>
      <c r="AK223" s="432"/>
      <c r="AL223" s="426"/>
    </row>
    <row r="224" spans="2:38">
      <c r="B224" s="426"/>
      <c r="C224" s="426"/>
      <c r="D224" s="426"/>
      <c r="E224" s="426"/>
      <c r="F224" s="426"/>
      <c r="G224" s="426"/>
      <c r="H224" s="426"/>
      <c r="I224" s="426"/>
      <c r="J224" s="426"/>
      <c r="K224" s="426"/>
      <c r="L224" s="426"/>
      <c r="M224" s="426"/>
      <c r="N224" s="426"/>
      <c r="O224" s="426"/>
      <c r="P224" s="426"/>
      <c r="Q224" s="426"/>
      <c r="R224" s="426"/>
      <c r="S224" s="426"/>
      <c r="T224" s="426"/>
      <c r="U224" s="427"/>
      <c r="V224" s="427"/>
      <c r="W224" s="427"/>
      <c r="X224" s="705"/>
      <c r="Y224" s="426"/>
      <c r="Z224" s="426"/>
      <c r="AA224" s="426"/>
      <c r="AB224" s="426"/>
      <c r="AC224" s="426"/>
      <c r="AD224" s="426"/>
      <c r="AE224" s="426"/>
      <c r="AF224" s="426"/>
      <c r="AG224" s="692"/>
      <c r="AH224" s="692"/>
      <c r="AI224" s="692"/>
      <c r="AJ224" s="432"/>
      <c r="AK224" s="432"/>
      <c r="AL224" s="426"/>
    </row>
    <row r="225" spans="2:38">
      <c r="B225" s="426"/>
      <c r="C225" s="426"/>
      <c r="D225" s="426"/>
      <c r="E225" s="426"/>
      <c r="F225" s="426"/>
      <c r="G225" s="426"/>
      <c r="H225" s="426"/>
      <c r="I225" s="426"/>
      <c r="J225" s="426"/>
      <c r="K225" s="426"/>
      <c r="L225" s="426"/>
      <c r="M225" s="426"/>
      <c r="N225" s="426"/>
      <c r="O225" s="426"/>
      <c r="P225" s="426"/>
      <c r="Q225" s="426"/>
      <c r="R225" s="426"/>
      <c r="S225" s="426"/>
      <c r="T225" s="426"/>
      <c r="U225" s="427"/>
      <c r="V225" s="427"/>
      <c r="W225" s="427"/>
      <c r="X225" s="705"/>
      <c r="Y225" s="426"/>
      <c r="Z225" s="426"/>
      <c r="AA225" s="426"/>
      <c r="AB225" s="426"/>
      <c r="AC225" s="426"/>
      <c r="AD225" s="426"/>
      <c r="AE225" s="426"/>
      <c r="AF225" s="426"/>
      <c r="AG225" s="692"/>
      <c r="AH225" s="692"/>
      <c r="AI225" s="692"/>
      <c r="AJ225" s="432"/>
      <c r="AK225" s="432"/>
      <c r="AL225" s="426"/>
    </row>
    <row r="226" spans="2:38">
      <c r="B226" s="426"/>
      <c r="C226" s="426"/>
      <c r="D226" s="426"/>
      <c r="E226" s="426"/>
      <c r="F226" s="426"/>
      <c r="G226" s="426"/>
      <c r="H226" s="426"/>
      <c r="I226" s="426"/>
      <c r="J226" s="426"/>
      <c r="K226" s="426"/>
      <c r="L226" s="426"/>
      <c r="M226" s="426"/>
      <c r="N226" s="426"/>
      <c r="O226" s="426"/>
      <c r="P226" s="426"/>
      <c r="Q226" s="426"/>
      <c r="R226" s="426"/>
      <c r="S226" s="426"/>
      <c r="T226" s="426"/>
      <c r="U226" s="427"/>
      <c r="V226" s="427"/>
      <c r="W226" s="427"/>
      <c r="X226" s="705"/>
      <c r="Y226" s="426"/>
      <c r="Z226" s="426"/>
      <c r="AA226" s="426"/>
      <c r="AB226" s="426"/>
      <c r="AC226" s="426"/>
      <c r="AD226" s="426"/>
      <c r="AE226" s="426"/>
      <c r="AF226" s="426"/>
      <c r="AG226" s="692"/>
      <c r="AH226" s="692"/>
      <c r="AI226" s="692"/>
      <c r="AJ226" s="432"/>
      <c r="AK226" s="432"/>
      <c r="AL226" s="426"/>
    </row>
    <row r="227" spans="2:38">
      <c r="B227" s="426"/>
      <c r="C227" s="426"/>
      <c r="D227" s="426"/>
      <c r="E227" s="426"/>
      <c r="F227" s="426"/>
      <c r="G227" s="426"/>
      <c r="H227" s="426"/>
      <c r="I227" s="426"/>
      <c r="J227" s="426"/>
      <c r="K227" s="426"/>
      <c r="L227" s="426"/>
      <c r="M227" s="426"/>
      <c r="N227" s="426"/>
      <c r="O227" s="426"/>
      <c r="P227" s="426"/>
      <c r="Q227" s="426"/>
      <c r="R227" s="426"/>
      <c r="S227" s="426"/>
      <c r="T227" s="426"/>
      <c r="U227" s="427"/>
      <c r="V227" s="427"/>
      <c r="W227" s="427"/>
      <c r="X227" s="705"/>
      <c r="Y227" s="426"/>
      <c r="Z227" s="426"/>
      <c r="AA227" s="426"/>
      <c r="AB227" s="426"/>
      <c r="AC227" s="426"/>
      <c r="AD227" s="426"/>
      <c r="AE227" s="426"/>
      <c r="AF227" s="426"/>
      <c r="AG227" s="692"/>
      <c r="AH227" s="692"/>
      <c r="AI227" s="692"/>
      <c r="AJ227" s="432"/>
      <c r="AK227" s="432"/>
      <c r="AL227" s="426"/>
    </row>
    <row r="228" spans="2:38">
      <c r="B228" s="426"/>
      <c r="C228" s="426"/>
      <c r="D228" s="426"/>
      <c r="E228" s="426"/>
      <c r="F228" s="426"/>
      <c r="G228" s="426"/>
      <c r="H228" s="426"/>
      <c r="I228" s="426"/>
      <c r="J228" s="426"/>
      <c r="K228" s="426"/>
      <c r="L228" s="426"/>
      <c r="M228" s="426"/>
      <c r="N228" s="426"/>
      <c r="O228" s="426"/>
      <c r="P228" s="426"/>
      <c r="Q228" s="426"/>
      <c r="R228" s="426"/>
      <c r="S228" s="426"/>
      <c r="T228" s="426"/>
      <c r="U228" s="427"/>
      <c r="V228" s="427"/>
      <c r="W228" s="427"/>
      <c r="X228" s="705"/>
      <c r="Y228" s="426"/>
      <c r="Z228" s="426"/>
      <c r="AA228" s="426"/>
      <c r="AB228" s="426"/>
      <c r="AC228" s="426"/>
      <c r="AD228" s="426"/>
      <c r="AE228" s="426"/>
      <c r="AF228" s="426"/>
      <c r="AG228" s="692"/>
      <c r="AH228" s="692"/>
      <c r="AI228" s="692"/>
      <c r="AJ228" s="432"/>
      <c r="AK228" s="432"/>
      <c r="AL228" s="426"/>
    </row>
    <row r="229" spans="2:38">
      <c r="B229" s="426"/>
      <c r="C229" s="426"/>
      <c r="D229" s="426"/>
      <c r="E229" s="426"/>
      <c r="F229" s="426"/>
      <c r="G229" s="426"/>
      <c r="H229" s="426"/>
      <c r="I229" s="426"/>
      <c r="J229" s="426"/>
      <c r="K229" s="426"/>
      <c r="L229" s="426"/>
      <c r="M229" s="426"/>
      <c r="N229" s="426"/>
      <c r="O229" s="426"/>
      <c r="P229" s="426"/>
      <c r="Q229" s="426"/>
      <c r="R229" s="426"/>
      <c r="S229" s="426"/>
      <c r="T229" s="426"/>
      <c r="U229" s="427"/>
      <c r="V229" s="427"/>
      <c r="W229" s="427"/>
      <c r="X229" s="705"/>
      <c r="Y229" s="426"/>
      <c r="Z229" s="426"/>
      <c r="AA229" s="426"/>
      <c r="AB229" s="426"/>
      <c r="AC229" s="426"/>
      <c r="AD229" s="426"/>
      <c r="AE229" s="426"/>
      <c r="AF229" s="426"/>
      <c r="AG229" s="692"/>
      <c r="AH229" s="692"/>
      <c r="AI229" s="692"/>
      <c r="AJ229" s="432"/>
      <c r="AK229" s="432"/>
      <c r="AL229" s="426"/>
    </row>
    <row r="230" spans="2:38">
      <c r="B230" s="426"/>
      <c r="C230" s="426"/>
      <c r="D230" s="426"/>
      <c r="E230" s="426"/>
      <c r="F230" s="426"/>
      <c r="G230" s="426"/>
      <c r="H230" s="426"/>
      <c r="I230" s="426"/>
      <c r="J230" s="426"/>
      <c r="K230" s="426"/>
      <c r="L230" s="426"/>
      <c r="M230" s="426"/>
      <c r="N230" s="426"/>
      <c r="O230" s="426"/>
      <c r="P230" s="426"/>
      <c r="Q230" s="426"/>
      <c r="R230" s="426"/>
      <c r="S230" s="426"/>
      <c r="T230" s="426"/>
      <c r="U230" s="427"/>
      <c r="V230" s="427"/>
      <c r="W230" s="427"/>
      <c r="X230" s="705"/>
      <c r="Y230" s="426"/>
      <c r="Z230" s="426"/>
      <c r="AA230" s="426"/>
      <c r="AB230" s="426"/>
      <c r="AC230" s="426"/>
      <c r="AD230" s="426"/>
      <c r="AE230" s="426"/>
      <c r="AF230" s="426"/>
      <c r="AG230" s="692"/>
      <c r="AH230" s="692"/>
      <c r="AI230" s="692"/>
      <c r="AJ230" s="432"/>
      <c r="AK230" s="432"/>
      <c r="AL230" s="426"/>
    </row>
    <row r="231" spans="2:38">
      <c r="B231" s="426"/>
      <c r="C231" s="426"/>
      <c r="D231" s="426"/>
      <c r="E231" s="426"/>
      <c r="F231" s="426"/>
      <c r="G231" s="426"/>
      <c r="H231" s="426"/>
      <c r="I231" s="426"/>
      <c r="J231" s="426"/>
      <c r="K231" s="426"/>
      <c r="L231" s="426"/>
      <c r="M231" s="426"/>
      <c r="N231" s="426"/>
      <c r="O231" s="426"/>
      <c r="P231" s="426"/>
      <c r="Q231" s="426"/>
      <c r="R231" s="426"/>
      <c r="S231" s="426"/>
      <c r="T231" s="426"/>
      <c r="U231" s="427"/>
      <c r="V231" s="427"/>
      <c r="W231" s="427"/>
      <c r="X231" s="705"/>
      <c r="Y231" s="426"/>
      <c r="Z231" s="426"/>
      <c r="AA231" s="426"/>
      <c r="AB231" s="426"/>
      <c r="AC231" s="426"/>
      <c r="AD231" s="426"/>
      <c r="AE231" s="426"/>
      <c r="AF231" s="426"/>
      <c r="AG231" s="692"/>
      <c r="AH231" s="692"/>
      <c r="AI231" s="692"/>
      <c r="AJ231" s="432"/>
      <c r="AK231" s="432"/>
      <c r="AL231" s="426"/>
    </row>
    <row r="232" spans="2:38">
      <c r="B232" s="426"/>
      <c r="C232" s="426"/>
      <c r="D232" s="426"/>
      <c r="E232" s="426"/>
      <c r="F232" s="426"/>
      <c r="G232" s="426"/>
      <c r="H232" s="426"/>
      <c r="I232" s="426"/>
      <c r="J232" s="426"/>
      <c r="K232" s="426"/>
      <c r="L232" s="426"/>
      <c r="M232" s="426"/>
      <c r="N232" s="426"/>
      <c r="O232" s="426"/>
      <c r="P232" s="426"/>
      <c r="Q232" s="426"/>
      <c r="R232" s="426"/>
      <c r="S232" s="426"/>
      <c r="T232" s="426"/>
      <c r="U232" s="427"/>
      <c r="V232" s="427"/>
      <c r="W232" s="427"/>
      <c r="X232" s="705"/>
      <c r="Y232" s="426"/>
      <c r="Z232" s="426"/>
      <c r="AA232" s="426"/>
      <c r="AB232" s="426"/>
      <c r="AC232" s="426"/>
      <c r="AD232" s="426"/>
      <c r="AE232" s="426"/>
      <c r="AF232" s="426"/>
      <c r="AG232" s="692"/>
      <c r="AH232" s="692"/>
      <c r="AI232" s="692"/>
      <c r="AJ232" s="432"/>
      <c r="AK232" s="432"/>
      <c r="AL232" s="426"/>
    </row>
    <row r="233" spans="2:38">
      <c r="B233" s="426"/>
      <c r="C233" s="426"/>
      <c r="D233" s="426"/>
      <c r="E233" s="426"/>
      <c r="F233" s="426"/>
      <c r="G233" s="426"/>
      <c r="H233" s="426"/>
      <c r="I233" s="426"/>
      <c r="J233" s="426"/>
      <c r="K233" s="426"/>
      <c r="L233" s="426"/>
      <c r="M233" s="426"/>
      <c r="N233" s="426"/>
      <c r="O233" s="426"/>
      <c r="P233" s="426"/>
      <c r="Q233" s="426"/>
      <c r="R233" s="426"/>
      <c r="S233" s="426"/>
      <c r="T233" s="426"/>
      <c r="U233" s="427"/>
      <c r="V233" s="427"/>
      <c r="W233" s="427"/>
      <c r="X233" s="705"/>
      <c r="Y233" s="426"/>
      <c r="Z233" s="426"/>
      <c r="AA233" s="426"/>
      <c r="AB233" s="426"/>
      <c r="AC233" s="426"/>
      <c r="AD233" s="426"/>
      <c r="AE233" s="426"/>
      <c r="AF233" s="426"/>
      <c r="AG233" s="692"/>
      <c r="AH233" s="692"/>
      <c r="AI233" s="692"/>
      <c r="AJ233" s="432"/>
      <c r="AK233" s="432"/>
      <c r="AL233" s="426"/>
    </row>
    <row r="234" spans="2:38">
      <c r="B234" s="426"/>
      <c r="C234" s="426"/>
      <c r="D234" s="426"/>
      <c r="E234" s="426"/>
      <c r="F234" s="426"/>
      <c r="G234" s="426"/>
      <c r="H234" s="426"/>
      <c r="I234" s="426"/>
      <c r="J234" s="426"/>
      <c r="K234" s="426"/>
      <c r="L234" s="426"/>
      <c r="M234" s="426"/>
      <c r="N234" s="426"/>
      <c r="O234" s="426"/>
      <c r="P234" s="426"/>
      <c r="Q234" s="426"/>
      <c r="R234" s="426"/>
      <c r="S234" s="426"/>
      <c r="T234" s="426"/>
      <c r="U234" s="427"/>
      <c r="V234" s="427"/>
      <c r="W234" s="427"/>
      <c r="X234" s="705"/>
      <c r="Y234" s="426"/>
      <c r="Z234" s="426"/>
      <c r="AA234" s="426"/>
      <c r="AB234" s="426"/>
      <c r="AC234" s="426"/>
      <c r="AD234" s="426"/>
      <c r="AE234" s="426"/>
      <c r="AF234" s="426"/>
      <c r="AG234" s="692"/>
      <c r="AH234" s="692"/>
      <c r="AI234" s="692"/>
      <c r="AJ234" s="432"/>
      <c r="AK234" s="432"/>
      <c r="AL234" s="426"/>
    </row>
    <row r="235" spans="2:38">
      <c r="B235" s="426"/>
      <c r="C235" s="426"/>
      <c r="D235" s="426"/>
      <c r="E235" s="426"/>
      <c r="F235" s="426"/>
      <c r="G235" s="426"/>
      <c r="H235" s="426"/>
      <c r="I235" s="426"/>
      <c r="J235" s="426"/>
      <c r="K235" s="426"/>
      <c r="L235" s="426"/>
      <c r="M235" s="426"/>
      <c r="N235" s="426"/>
      <c r="O235" s="426"/>
      <c r="P235" s="426"/>
      <c r="Q235" s="426"/>
      <c r="R235" s="426"/>
      <c r="S235" s="426"/>
      <c r="T235" s="426"/>
      <c r="U235" s="427"/>
      <c r="V235" s="427"/>
      <c r="W235" s="427"/>
      <c r="X235" s="705"/>
      <c r="Y235" s="426"/>
      <c r="Z235" s="426"/>
      <c r="AA235" s="426"/>
      <c r="AB235" s="426"/>
      <c r="AC235" s="426"/>
      <c r="AD235" s="426"/>
      <c r="AE235" s="426"/>
      <c r="AF235" s="426"/>
      <c r="AG235" s="692"/>
      <c r="AH235" s="692"/>
      <c r="AI235" s="692"/>
      <c r="AJ235" s="432"/>
      <c r="AK235" s="432"/>
      <c r="AL235" s="426"/>
    </row>
    <row r="236" spans="2:38">
      <c r="B236" s="426"/>
      <c r="C236" s="426"/>
      <c r="D236" s="426"/>
      <c r="E236" s="426"/>
      <c r="F236" s="426"/>
      <c r="G236" s="426"/>
      <c r="H236" s="426"/>
      <c r="I236" s="426"/>
      <c r="J236" s="426"/>
      <c r="K236" s="426"/>
      <c r="L236" s="426"/>
      <c r="M236" s="426"/>
      <c r="N236" s="426"/>
      <c r="O236" s="426"/>
      <c r="P236" s="426"/>
      <c r="Q236" s="426"/>
      <c r="R236" s="426"/>
      <c r="S236" s="426"/>
      <c r="T236" s="426"/>
      <c r="U236" s="427"/>
      <c r="V236" s="427"/>
      <c r="W236" s="427"/>
      <c r="X236" s="705"/>
      <c r="Y236" s="426"/>
      <c r="Z236" s="426"/>
      <c r="AA236" s="426"/>
      <c r="AB236" s="426"/>
      <c r="AC236" s="426"/>
      <c r="AD236" s="426"/>
      <c r="AE236" s="426"/>
      <c r="AF236" s="426"/>
      <c r="AG236" s="692"/>
      <c r="AH236" s="692"/>
      <c r="AI236" s="692"/>
      <c r="AJ236" s="432"/>
      <c r="AK236" s="432"/>
      <c r="AL236" s="426"/>
    </row>
    <row r="237" spans="2:38">
      <c r="B237" s="426"/>
      <c r="C237" s="426"/>
      <c r="D237" s="426"/>
      <c r="E237" s="426"/>
      <c r="F237" s="426"/>
      <c r="G237" s="426"/>
      <c r="H237" s="426"/>
      <c r="I237" s="426"/>
      <c r="J237" s="426"/>
      <c r="K237" s="426"/>
      <c r="L237" s="426"/>
      <c r="M237" s="426"/>
      <c r="N237" s="426"/>
      <c r="O237" s="426"/>
      <c r="P237" s="426"/>
      <c r="Q237" s="426"/>
      <c r="R237" s="426"/>
      <c r="S237" s="426"/>
      <c r="T237" s="426"/>
      <c r="U237" s="427"/>
      <c r="V237" s="427"/>
      <c r="W237" s="427"/>
      <c r="X237" s="705"/>
      <c r="Y237" s="426"/>
      <c r="Z237" s="426"/>
      <c r="AA237" s="426"/>
      <c r="AB237" s="426"/>
      <c r="AC237" s="426"/>
      <c r="AD237" s="426"/>
      <c r="AE237" s="426"/>
      <c r="AF237" s="426"/>
      <c r="AG237" s="692"/>
      <c r="AH237" s="692"/>
      <c r="AI237" s="692"/>
      <c r="AJ237" s="432"/>
      <c r="AK237" s="432"/>
      <c r="AL237" s="426"/>
    </row>
    <row r="238" spans="2:38">
      <c r="B238" s="426"/>
      <c r="C238" s="426"/>
      <c r="D238" s="426"/>
      <c r="E238" s="426"/>
      <c r="F238" s="426"/>
      <c r="G238" s="426"/>
      <c r="H238" s="426"/>
      <c r="I238" s="426"/>
      <c r="J238" s="426"/>
      <c r="K238" s="426"/>
      <c r="L238" s="426"/>
      <c r="M238" s="426"/>
      <c r="N238" s="426"/>
      <c r="O238" s="426"/>
      <c r="P238" s="426"/>
      <c r="Q238" s="426"/>
      <c r="R238" s="426"/>
      <c r="S238" s="426"/>
      <c r="T238" s="426"/>
      <c r="U238" s="427"/>
      <c r="V238" s="427"/>
      <c r="W238" s="427"/>
      <c r="X238" s="705"/>
      <c r="Y238" s="426"/>
      <c r="Z238" s="426"/>
      <c r="AA238" s="426"/>
      <c r="AB238" s="426"/>
      <c r="AC238" s="426"/>
      <c r="AD238" s="426"/>
      <c r="AE238" s="426"/>
      <c r="AF238" s="426"/>
      <c r="AG238" s="692"/>
      <c r="AH238" s="692"/>
      <c r="AI238" s="692"/>
      <c r="AJ238" s="432"/>
      <c r="AK238" s="432"/>
      <c r="AL238" s="426"/>
    </row>
    <row r="239" spans="2:38">
      <c r="B239" s="426"/>
      <c r="C239" s="426"/>
      <c r="D239" s="426"/>
      <c r="E239" s="426"/>
      <c r="F239" s="426"/>
      <c r="G239" s="426"/>
      <c r="H239" s="426"/>
      <c r="I239" s="426"/>
      <c r="J239" s="426"/>
      <c r="K239" s="426"/>
      <c r="L239" s="426"/>
      <c r="M239" s="426"/>
      <c r="N239" s="426"/>
      <c r="O239" s="426"/>
      <c r="P239" s="426"/>
      <c r="Q239" s="426"/>
      <c r="R239" s="426"/>
      <c r="S239" s="426"/>
      <c r="T239" s="426"/>
      <c r="U239" s="427"/>
      <c r="V239" s="427"/>
      <c r="W239" s="427"/>
      <c r="X239" s="705"/>
      <c r="Y239" s="426"/>
      <c r="Z239" s="426"/>
      <c r="AA239" s="426"/>
      <c r="AB239" s="426"/>
      <c r="AC239" s="426"/>
      <c r="AD239" s="426"/>
      <c r="AE239" s="426"/>
      <c r="AF239" s="426"/>
      <c r="AG239" s="692"/>
      <c r="AH239" s="692"/>
      <c r="AI239" s="692"/>
      <c r="AJ239" s="432"/>
      <c r="AK239" s="432"/>
      <c r="AL239" s="426"/>
    </row>
    <row r="240" spans="2:38">
      <c r="B240" s="426"/>
      <c r="C240" s="426"/>
      <c r="D240" s="426"/>
      <c r="E240" s="426"/>
      <c r="F240" s="426"/>
      <c r="G240" s="426"/>
      <c r="H240" s="426"/>
      <c r="I240" s="426"/>
      <c r="J240" s="426"/>
      <c r="K240" s="426"/>
      <c r="L240" s="426"/>
      <c r="M240" s="426"/>
      <c r="N240" s="426"/>
      <c r="O240" s="426"/>
      <c r="P240" s="426"/>
      <c r="Q240" s="426"/>
      <c r="R240" s="426"/>
      <c r="S240" s="426"/>
      <c r="T240" s="426"/>
      <c r="U240" s="427"/>
      <c r="V240" s="427"/>
      <c r="W240" s="427"/>
      <c r="X240" s="705"/>
      <c r="Y240" s="426"/>
      <c r="Z240" s="426"/>
      <c r="AA240" s="426"/>
      <c r="AB240" s="426"/>
      <c r="AC240" s="426"/>
      <c r="AD240" s="426"/>
      <c r="AE240" s="426"/>
      <c r="AF240" s="426"/>
      <c r="AG240" s="692"/>
      <c r="AH240" s="692"/>
      <c r="AI240" s="692"/>
      <c r="AJ240" s="432"/>
      <c r="AK240" s="432"/>
      <c r="AL240" s="426"/>
    </row>
    <row r="241" spans="2:38">
      <c r="B241" s="426"/>
      <c r="C241" s="426"/>
      <c r="D241" s="426"/>
      <c r="E241" s="426"/>
      <c r="F241" s="426"/>
      <c r="G241" s="426"/>
      <c r="H241" s="426"/>
      <c r="I241" s="426"/>
      <c r="J241" s="426"/>
      <c r="K241" s="426"/>
      <c r="L241" s="426"/>
      <c r="M241" s="426"/>
      <c r="N241" s="426"/>
      <c r="O241" s="426"/>
      <c r="P241" s="426"/>
      <c r="Q241" s="426"/>
      <c r="R241" s="426"/>
      <c r="S241" s="426"/>
      <c r="T241" s="426"/>
      <c r="U241" s="427"/>
      <c r="V241" s="427"/>
      <c r="W241" s="427"/>
      <c r="X241" s="705"/>
      <c r="Y241" s="426"/>
      <c r="Z241" s="426"/>
      <c r="AA241" s="426"/>
      <c r="AB241" s="426"/>
      <c r="AC241" s="426"/>
      <c r="AD241" s="426"/>
      <c r="AE241" s="426"/>
      <c r="AF241" s="426"/>
      <c r="AG241" s="692"/>
      <c r="AH241" s="692"/>
      <c r="AI241" s="692"/>
      <c r="AJ241" s="432"/>
      <c r="AK241" s="432"/>
      <c r="AL241" s="426"/>
    </row>
    <row r="242" spans="2:38">
      <c r="B242" s="426"/>
      <c r="C242" s="426"/>
      <c r="D242" s="426"/>
      <c r="E242" s="426"/>
      <c r="F242" s="426"/>
      <c r="G242" s="426"/>
      <c r="H242" s="426"/>
      <c r="I242" s="426"/>
      <c r="J242" s="426"/>
      <c r="K242" s="426"/>
      <c r="L242" s="426"/>
      <c r="M242" s="426"/>
      <c r="N242" s="426"/>
      <c r="O242" s="426"/>
      <c r="P242" s="426"/>
      <c r="Q242" s="426"/>
      <c r="R242" s="426"/>
      <c r="S242" s="426"/>
      <c r="T242" s="426"/>
      <c r="U242" s="427"/>
      <c r="V242" s="427"/>
      <c r="W242" s="427"/>
      <c r="X242" s="705"/>
      <c r="Y242" s="426"/>
      <c r="Z242" s="426"/>
      <c r="AA242" s="426"/>
      <c r="AB242" s="426"/>
      <c r="AC242" s="426"/>
      <c r="AD242" s="426"/>
      <c r="AE242" s="426"/>
      <c r="AF242" s="426"/>
      <c r="AG242" s="692"/>
      <c r="AH242" s="692"/>
      <c r="AI242" s="692"/>
      <c r="AJ242" s="432"/>
      <c r="AK242" s="432"/>
      <c r="AL242" s="426"/>
    </row>
    <row r="243" spans="2:38">
      <c r="B243" s="426"/>
      <c r="C243" s="426"/>
      <c r="D243" s="426"/>
      <c r="E243" s="426"/>
      <c r="F243" s="426"/>
      <c r="G243" s="426"/>
      <c r="H243" s="426"/>
      <c r="I243" s="426"/>
      <c r="J243" s="426"/>
      <c r="K243" s="426"/>
      <c r="L243" s="426"/>
      <c r="M243" s="426"/>
      <c r="N243" s="426"/>
      <c r="O243" s="426"/>
      <c r="P243" s="426"/>
      <c r="Q243" s="426"/>
      <c r="R243" s="426"/>
      <c r="S243" s="426"/>
      <c r="T243" s="426"/>
      <c r="U243" s="427"/>
      <c r="V243" s="427"/>
      <c r="W243" s="427"/>
      <c r="X243" s="705"/>
      <c r="Y243" s="426"/>
      <c r="Z243" s="426"/>
      <c r="AA243" s="426"/>
      <c r="AB243" s="426"/>
      <c r="AC243" s="426"/>
      <c r="AD243" s="426"/>
      <c r="AE243" s="426"/>
      <c r="AF243" s="426"/>
      <c r="AG243" s="692"/>
      <c r="AH243" s="692"/>
      <c r="AI243" s="692"/>
      <c r="AJ243" s="432"/>
      <c r="AK243" s="432"/>
      <c r="AL243" s="426"/>
    </row>
    <row r="244" spans="2:38">
      <c r="B244" s="426"/>
      <c r="C244" s="426"/>
      <c r="D244" s="426"/>
      <c r="E244" s="426"/>
      <c r="F244" s="426"/>
      <c r="G244" s="426"/>
      <c r="H244" s="426"/>
      <c r="I244" s="426"/>
      <c r="J244" s="426"/>
      <c r="K244" s="426"/>
      <c r="L244" s="426"/>
      <c r="M244" s="426"/>
      <c r="N244" s="426"/>
      <c r="O244" s="426"/>
      <c r="P244" s="426"/>
      <c r="Q244" s="426"/>
      <c r="R244" s="426"/>
      <c r="S244" s="426"/>
      <c r="T244" s="426"/>
      <c r="U244" s="427"/>
      <c r="V244" s="427"/>
      <c r="W244" s="427"/>
      <c r="X244" s="705"/>
      <c r="Y244" s="426"/>
      <c r="Z244" s="426"/>
      <c r="AA244" s="426"/>
      <c r="AB244" s="426"/>
      <c r="AC244" s="426"/>
      <c r="AD244" s="426"/>
      <c r="AE244" s="426"/>
      <c r="AF244" s="426"/>
      <c r="AG244" s="692"/>
      <c r="AH244" s="692"/>
      <c r="AI244" s="692"/>
      <c r="AJ244" s="432"/>
      <c r="AK244" s="432"/>
      <c r="AL244" s="426"/>
    </row>
    <row r="245" spans="2:38">
      <c r="B245" s="426"/>
      <c r="C245" s="426"/>
      <c r="D245" s="426"/>
      <c r="E245" s="426"/>
      <c r="F245" s="426"/>
      <c r="G245" s="426"/>
      <c r="H245" s="426"/>
      <c r="I245" s="426"/>
      <c r="J245" s="426"/>
      <c r="K245" s="426"/>
      <c r="L245" s="426"/>
      <c r="M245" s="426"/>
      <c r="N245" s="426"/>
      <c r="O245" s="426"/>
      <c r="P245" s="426"/>
      <c r="Q245" s="426"/>
      <c r="R245" s="426"/>
      <c r="S245" s="426"/>
      <c r="T245" s="426"/>
      <c r="U245" s="427"/>
      <c r="V245" s="427"/>
      <c r="W245" s="427"/>
      <c r="X245" s="705"/>
      <c r="Y245" s="426"/>
      <c r="Z245" s="426"/>
      <c r="AA245" s="426"/>
      <c r="AB245" s="426"/>
      <c r="AC245" s="426"/>
      <c r="AD245" s="426"/>
      <c r="AE245" s="426"/>
      <c r="AF245" s="426"/>
      <c r="AG245" s="692"/>
      <c r="AH245" s="692"/>
      <c r="AI245" s="692"/>
      <c r="AJ245" s="432"/>
      <c r="AK245" s="432"/>
      <c r="AL245" s="426"/>
    </row>
    <row r="246" spans="2:38">
      <c r="B246" s="426"/>
      <c r="C246" s="426"/>
      <c r="D246" s="426"/>
      <c r="E246" s="426"/>
      <c r="F246" s="426"/>
      <c r="G246" s="426"/>
      <c r="H246" s="426"/>
      <c r="I246" s="426"/>
      <c r="J246" s="426"/>
      <c r="K246" s="426"/>
      <c r="L246" s="426"/>
      <c r="M246" s="426"/>
      <c r="N246" s="426"/>
      <c r="O246" s="426"/>
      <c r="P246" s="426"/>
      <c r="Q246" s="426"/>
      <c r="R246" s="426"/>
      <c r="S246" s="426"/>
      <c r="T246" s="426"/>
      <c r="U246" s="427"/>
      <c r="V246" s="427"/>
      <c r="W246" s="427"/>
      <c r="X246" s="705"/>
      <c r="Y246" s="426"/>
      <c r="Z246" s="426"/>
      <c r="AA246" s="426"/>
      <c r="AB246" s="426"/>
      <c r="AC246" s="426"/>
      <c r="AD246" s="426"/>
      <c r="AE246" s="426"/>
      <c r="AF246" s="426"/>
      <c r="AG246" s="692"/>
      <c r="AH246" s="692"/>
      <c r="AI246" s="692"/>
      <c r="AJ246" s="432"/>
      <c r="AK246" s="432"/>
      <c r="AL246" s="426"/>
    </row>
    <row r="247" spans="2:38">
      <c r="B247" s="426"/>
      <c r="C247" s="426"/>
      <c r="D247" s="426"/>
      <c r="E247" s="426"/>
      <c r="F247" s="426"/>
      <c r="G247" s="426"/>
      <c r="H247" s="426"/>
      <c r="I247" s="426"/>
      <c r="J247" s="426"/>
      <c r="K247" s="426"/>
      <c r="L247" s="426"/>
      <c r="M247" s="426"/>
      <c r="N247" s="426"/>
      <c r="O247" s="426"/>
      <c r="P247" s="426"/>
      <c r="Q247" s="426"/>
      <c r="R247" s="426"/>
      <c r="S247" s="426"/>
      <c r="T247" s="426"/>
      <c r="U247" s="427"/>
      <c r="V247" s="427"/>
      <c r="W247" s="427"/>
      <c r="X247" s="705"/>
      <c r="Y247" s="426"/>
      <c r="Z247" s="426"/>
      <c r="AA247" s="426"/>
      <c r="AB247" s="426"/>
      <c r="AC247" s="426"/>
      <c r="AD247" s="426"/>
      <c r="AE247" s="426"/>
      <c r="AF247" s="426"/>
      <c r="AG247" s="692"/>
      <c r="AH247" s="692"/>
      <c r="AI247" s="692"/>
      <c r="AJ247" s="432"/>
      <c r="AK247" s="432"/>
      <c r="AL247" s="426"/>
    </row>
    <row r="248" spans="2:38">
      <c r="B248" s="426"/>
      <c r="C248" s="426"/>
      <c r="D248" s="426"/>
      <c r="E248" s="426"/>
      <c r="F248" s="426"/>
      <c r="G248" s="426"/>
      <c r="H248" s="426"/>
      <c r="I248" s="426"/>
      <c r="J248" s="426"/>
      <c r="K248" s="426"/>
      <c r="L248" s="426"/>
      <c r="M248" s="426"/>
      <c r="N248" s="426"/>
      <c r="O248" s="426"/>
      <c r="P248" s="426"/>
      <c r="Q248" s="426"/>
      <c r="R248" s="426"/>
      <c r="S248" s="426"/>
      <c r="T248" s="426"/>
      <c r="U248" s="427"/>
      <c r="V248" s="427"/>
      <c r="W248" s="427"/>
      <c r="X248" s="705"/>
      <c r="Y248" s="426"/>
      <c r="Z248" s="426"/>
      <c r="AA248" s="426"/>
      <c r="AB248" s="426"/>
      <c r="AC248" s="426"/>
      <c r="AD248" s="426"/>
      <c r="AE248" s="426"/>
      <c r="AF248" s="426"/>
      <c r="AG248" s="692"/>
      <c r="AH248" s="692"/>
      <c r="AI248" s="692"/>
      <c r="AJ248" s="432"/>
      <c r="AK248" s="432"/>
      <c r="AL248" s="426"/>
    </row>
    <row r="249" spans="2:38">
      <c r="B249" s="426"/>
      <c r="C249" s="426"/>
      <c r="D249" s="426"/>
      <c r="E249" s="426"/>
      <c r="F249" s="426"/>
      <c r="G249" s="426"/>
      <c r="H249" s="426"/>
      <c r="I249" s="426"/>
      <c r="J249" s="426"/>
      <c r="K249" s="426"/>
      <c r="L249" s="426"/>
      <c r="M249" s="426"/>
      <c r="N249" s="426"/>
      <c r="O249" s="426"/>
      <c r="P249" s="426"/>
      <c r="Q249" s="426"/>
      <c r="R249" s="426"/>
      <c r="S249" s="426"/>
      <c r="T249" s="426"/>
      <c r="U249" s="427"/>
      <c r="V249" s="427"/>
      <c r="W249" s="427"/>
      <c r="X249" s="705"/>
      <c r="Y249" s="426"/>
      <c r="Z249" s="426"/>
      <c r="AA249" s="426"/>
      <c r="AB249" s="426"/>
      <c r="AC249" s="426"/>
      <c r="AD249" s="426"/>
      <c r="AE249" s="426"/>
      <c r="AF249" s="426"/>
      <c r="AG249" s="692"/>
      <c r="AH249" s="692"/>
      <c r="AI249" s="692"/>
      <c r="AJ249" s="432"/>
      <c r="AK249" s="432"/>
      <c r="AL249" s="426"/>
    </row>
    <row r="250" spans="2:38">
      <c r="B250" s="426"/>
      <c r="C250" s="426"/>
      <c r="D250" s="426"/>
      <c r="E250" s="426"/>
      <c r="F250" s="426"/>
      <c r="G250" s="426"/>
      <c r="H250" s="426"/>
      <c r="I250" s="426"/>
      <c r="J250" s="426"/>
      <c r="K250" s="426"/>
      <c r="L250" s="426"/>
      <c r="M250" s="426"/>
      <c r="N250" s="426"/>
      <c r="O250" s="426"/>
      <c r="P250" s="426"/>
      <c r="Q250" s="426"/>
      <c r="R250" s="426"/>
      <c r="S250" s="426"/>
      <c r="T250" s="426"/>
      <c r="U250" s="427"/>
      <c r="V250" s="427"/>
      <c r="W250" s="427"/>
      <c r="X250" s="705"/>
      <c r="Y250" s="426"/>
      <c r="Z250" s="426"/>
      <c r="AA250" s="426"/>
      <c r="AB250" s="426"/>
      <c r="AC250" s="426"/>
      <c r="AD250" s="426"/>
      <c r="AE250" s="426"/>
      <c r="AF250" s="426"/>
      <c r="AG250" s="692"/>
      <c r="AH250" s="692"/>
      <c r="AI250" s="692"/>
      <c r="AJ250" s="432"/>
      <c r="AK250" s="432"/>
      <c r="AL250" s="426"/>
    </row>
    <row r="251" spans="2:38">
      <c r="B251" s="426"/>
      <c r="C251" s="426"/>
      <c r="D251" s="426"/>
      <c r="E251" s="426"/>
      <c r="F251" s="426"/>
      <c r="G251" s="426"/>
      <c r="H251" s="426"/>
      <c r="I251" s="426"/>
      <c r="J251" s="426"/>
      <c r="K251" s="426"/>
      <c r="L251" s="426"/>
      <c r="M251" s="426"/>
      <c r="N251" s="426"/>
      <c r="O251" s="426"/>
      <c r="P251" s="426"/>
      <c r="Q251" s="426"/>
      <c r="R251" s="426"/>
      <c r="S251" s="426"/>
      <c r="T251" s="426"/>
      <c r="U251" s="427"/>
      <c r="V251" s="427"/>
      <c r="W251" s="427"/>
      <c r="X251" s="705"/>
      <c r="Y251" s="426"/>
      <c r="Z251" s="426"/>
      <c r="AA251" s="426"/>
      <c r="AB251" s="426"/>
      <c r="AC251" s="426"/>
      <c r="AD251" s="426"/>
      <c r="AE251" s="426"/>
      <c r="AF251" s="426"/>
      <c r="AG251" s="692"/>
      <c r="AH251" s="692"/>
      <c r="AI251" s="692"/>
      <c r="AJ251" s="432"/>
      <c r="AK251" s="432"/>
      <c r="AL251" s="426"/>
    </row>
    <row r="252" spans="2:38">
      <c r="B252" s="426"/>
      <c r="C252" s="426"/>
      <c r="D252" s="426"/>
      <c r="E252" s="426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26"/>
      <c r="Q252" s="426"/>
      <c r="R252" s="426"/>
      <c r="S252" s="426"/>
      <c r="T252" s="426"/>
      <c r="U252" s="427"/>
      <c r="V252" s="427"/>
      <c r="W252" s="427"/>
      <c r="X252" s="705"/>
      <c r="Y252" s="426"/>
      <c r="Z252" s="426"/>
      <c r="AA252" s="426"/>
      <c r="AB252" s="426"/>
      <c r="AC252" s="426"/>
      <c r="AD252" s="426"/>
      <c r="AE252" s="426"/>
      <c r="AF252" s="426"/>
      <c r="AG252" s="692"/>
      <c r="AH252" s="692"/>
      <c r="AI252" s="692"/>
      <c r="AJ252" s="432"/>
      <c r="AK252" s="432"/>
      <c r="AL252" s="426"/>
    </row>
    <row r="253" spans="2:38">
      <c r="B253" s="426"/>
      <c r="C253" s="426"/>
      <c r="D253" s="426"/>
      <c r="E253" s="426"/>
      <c r="F253" s="426"/>
      <c r="G253" s="426"/>
      <c r="H253" s="426"/>
      <c r="I253" s="426"/>
      <c r="J253" s="426"/>
      <c r="K253" s="426"/>
      <c r="L253" s="426"/>
      <c r="M253" s="426"/>
      <c r="N253" s="426"/>
      <c r="O253" s="426"/>
      <c r="P253" s="426"/>
      <c r="Q253" s="426"/>
      <c r="R253" s="426"/>
      <c r="S253" s="426"/>
      <c r="T253" s="426"/>
      <c r="U253" s="427"/>
      <c r="V253" s="427"/>
      <c r="W253" s="427"/>
      <c r="X253" s="705"/>
      <c r="Y253" s="426"/>
      <c r="Z253" s="426"/>
      <c r="AA253" s="426"/>
      <c r="AB253" s="426"/>
      <c r="AC253" s="426"/>
      <c r="AD253" s="426"/>
      <c r="AE253" s="426"/>
      <c r="AF253" s="426"/>
      <c r="AG253" s="692"/>
      <c r="AH253" s="692"/>
      <c r="AI253" s="692"/>
      <c r="AJ253" s="432"/>
      <c r="AK253" s="432"/>
      <c r="AL253" s="426"/>
    </row>
    <row r="254" spans="2:38">
      <c r="B254" s="426"/>
      <c r="C254" s="426"/>
      <c r="D254" s="426"/>
      <c r="E254" s="426"/>
      <c r="F254" s="426"/>
      <c r="G254" s="426"/>
      <c r="H254" s="426"/>
      <c r="I254" s="426"/>
      <c r="J254" s="426"/>
      <c r="K254" s="426"/>
      <c r="L254" s="426"/>
      <c r="M254" s="426"/>
      <c r="N254" s="426"/>
      <c r="O254" s="426"/>
      <c r="P254" s="426"/>
      <c r="Q254" s="426"/>
      <c r="R254" s="426"/>
      <c r="S254" s="426"/>
      <c r="T254" s="426"/>
      <c r="U254" s="427"/>
      <c r="V254" s="427"/>
      <c r="W254" s="427"/>
      <c r="X254" s="705"/>
      <c r="Y254" s="426"/>
      <c r="Z254" s="426"/>
      <c r="AA254" s="426"/>
      <c r="AB254" s="426"/>
      <c r="AC254" s="426"/>
      <c r="AD254" s="426"/>
      <c r="AE254" s="426"/>
      <c r="AF254" s="426"/>
      <c r="AG254" s="692"/>
      <c r="AH254" s="692"/>
      <c r="AI254" s="692"/>
      <c r="AJ254" s="432"/>
      <c r="AK254" s="432"/>
      <c r="AL254" s="426"/>
    </row>
    <row r="255" spans="2:38">
      <c r="B255" s="426"/>
      <c r="C255" s="426"/>
      <c r="D255" s="426"/>
      <c r="E255" s="426"/>
      <c r="F255" s="426"/>
      <c r="G255" s="426"/>
      <c r="H255" s="426"/>
      <c r="I255" s="426"/>
      <c r="J255" s="426"/>
      <c r="K255" s="426"/>
      <c r="L255" s="426"/>
      <c r="M255" s="426"/>
      <c r="N255" s="426"/>
      <c r="O255" s="426"/>
      <c r="P255" s="426"/>
      <c r="Q255" s="426"/>
      <c r="R255" s="426"/>
      <c r="S255" s="426"/>
      <c r="T255" s="426"/>
      <c r="U255" s="427"/>
      <c r="V255" s="427"/>
      <c r="W255" s="427"/>
      <c r="X255" s="705"/>
      <c r="Y255" s="426"/>
      <c r="Z255" s="426"/>
      <c r="AA255" s="426"/>
      <c r="AB255" s="426"/>
      <c r="AC255" s="426"/>
      <c r="AD255" s="426"/>
      <c r="AE255" s="426"/>
      <c r="AF255" s="426"/>
      <c r="AG255" s="692"/>
      <c r="AH255" s="692"/>
      <c r="AI255" s="692"/>
      <c r="AJ255" s="432"/>
      <c r="AK255" s="432"/>
      <c r="AL255" s="426"/>
    </row>
    <row r="256" spans="2:38">
      <c r="B256" s="426"/>
      <c r="C256" s="426"/>
      <c r="D256" s="426"/>
      <c r="E256" s="426"/>
      <c r="F256" s="426"/>
      <c r="G256" s="426"/>
      <c r="H256" s="426"/>
      <c r="I256" s="426"/>
      <c r="J256" s="426"/>
      <c r="K256" s="426"/>
      <c r="L256" s="426"/>
      <c r="M256" s="426"/>
      <c r="N256" s="426"/>
      <c r="O256" s="426"/>
      <c r="P256" s="426"/>
      <c r="Q256" s="426"/>
      <c r="R256" s="426"/>
      <c r="S256" s="426"/>
      <c r="T256" s="426"/>
      <c r="U256" s="427"/>
      <c r="V256" s="427"/>
      <c r="W256" s="427"/>
      <c r="X256" s="705"/>
      <c r="Y256" s="426"/>
      <c r="Z256" s="426"/>
      <c r="AA256" s="426"/>
      <c r="AB256" s="426"/>
      <c r="AC256" s="426"/>
      <c r="AD256" s="426"/>
      <c r="AE256" s="426"/>
      <c r="AF256" s="426"/>
      <c r="AG256" s="692"/>
      <c r="AH256" s="692"/>
      <c r="AI256" s="692"/>
      <c r="AJ256" s="432"/>
      <c r="AK256" s="432"/>
      <c r="AL256" s="426"/>
    </row>
    <row r="257" spans="2:38">
      <c r="B257" s="426"/>
      <c r="C257" s="426"/>
      <c r="D257" s="426"/>
      <c r="E257" s="426"/>
      <c r="F257" s="426"/>
      <c r="G257" s="426"/>
      <c r="H257" s="426"/>
      <c r="I257" s="426"/>
      <c r="J257" s="426"/>
      <c r="K257" s="426"/>
      <c r="L257" s="426"/>
      <c r="M257" s="426"/>
      <c r="N257" s="426"/>
      <c r="O257" s="426"/>
      <c r="P257" s="426"/>
      <c r="Q257" s="426"/>
      <c r="R257" s="426"/>
      <c r="S257" s="426"/>
      <c r="T257" s="426"/>
      <c r="U257" s="427"/>
      <c r="V257" s="427"/>
      <c r="W257" s="427"/>
      <c r="X257" s="705"/>
      <c r="Y257" s="426"/>
      <c r="Z257" s="426"/>
      <c r="AA257" s="426"/>
      <c r="AB257" s="426"/>
      <c r="AC257" s="426"/>
      <c r="AD257" s="426"/>
      <c r="AE257" s="426"/>
      <c r="AF257" s="426"/>
      <c r="AG257" s="692"/>
      <c r="AH257" s="692"/>
      <c r="AI257" s="692"/>
      <c r="AJ257" s="432"/>
      <c r="AK257" s="432"/>
      <c r="AL257" s="426"/>
    </row>
    <row r="258" spans="2:38">
      <c r="B258" s="426"/>
      <c r="C258" s="426"/>
      <c r="D258" s="426"/>
      <c r="E258" s="426"/>
      <c r="F258" s="426"/>
      <c r="G258" s="426"/>
      <c r="H258" s="426"/>
      <c r="I258" s="426"/>
      <c r="J258" s="426"/>
      <c r="K258" s="426"/>
      <c r="L258" s="426"/>
      <c r="M258" s="426"/>
      <c r="N258" s="426"/>
      <c r="O258" s="426"/>
      <c r="P258" s="426"/>
      <c r="Q258" s="426"/>
      <c r="R258" s="426"/>
      <c r="S258" s="426"/>
      <c r="T258" s="426"/>
      <c r="U258" s="427"/>
      <c r="V258" s="427"/>
      <c r="W258" s="427"/>
      <c r="X258" s="705"/>
      <c r="Y258" s="426"/>
      <c r="Z258" s="426"/>
      <c r="AA258" s="426"/>
      <c r="AB258" s="426"/>
      <c r="AC258" s="426"/>
      <c r="AD258" s="426"/>
      <c r="AE258" s="426"/>
      <c r="AF258" s="426"/>
      <c r="AG258" s="692"/>
      <c r="AH258" s="692"/>
      <c r="AI258" s="692"/>
      <c r="AJ258" s="432"/>
      <c r="AK258" s="432"/>
      <c r="AL258" s="426"/>
    </row>
    <row r="259" spans="2:38">
      <c r="B259" s="426"/>
      <c r="C259" s="426"/>
      <c r="D259" s="426"/>
      <c r="E259" s="426"/>
      <c r="F259" s="426"/>
      <c r="G259" s="426"/>
      <c r="H259" s="426"/>
      <c r="I259" s="426"/>
      <c r="J259" s="426"/>
      <c r="K259" s="426"/>
      <c r="L259" s="426"/>
      <c r="M259" s="426"/>
      <c r="N259" s="426"/>
      <c r="O259" s="426"/>
      <c r="P259" s="426"/>
      <c r="Q259" s="426"/>
      <c r="R259" s="426"/>
      <c r="S259" s="426"/>
      <c r="T259" s="426"/>
      <c r="U259" s="427"/>
      <c r="V259" s="427"/>
      <c r="W259" s="427"/>
      <c r="X259" s="705"/>
      <c r="Y259" s="426"/>
      <c r="Z259" s="426"/>
      <c r="AA259" s="426"/>
      <c r="AB259" s="426"/>
      <c r="AC259" s="426"/>
      <c r="AD259" s="426"/>
      <c r="AE259" s="426"/>
      <c r="AF259" s="426"/>
      <c r="AG259" s="692"/>
      <c r="AH259" s="692"/>
      <c r="AI259" s="692"/>
      <c r="AJ259" s="432"/>
      <c r="AK259" s="432"/>
      <c r="AL259" s="426"/>
    </row>
    <row r="260" spans="2:38">
      <c r="B260" s="426"/>
      <c r="C260" s="426"/>
      <c r="D260" s="426"/>
      <c r="E260" s="426"/>
      <c r="F260" s="426"/>
      <c r="G260" s="426"/>
      <c r="H260" s="426"/>
      <c r="I260" s="426"/>
      <c r="J260" s="426"/>
      <c r="K260" s="426"/>
      <c r="L260" s="426"/>
      <c r="M260" s="426"/>
      <c r="N260" s="426"/>
      <c r="O260" s="426"/>
      <c r="P260" s="426"/>
      <c r="Q260" s="426"/>
      <c r="R260" s="426"/>
      <c r="S260" s="426"/>
      <c r="T260" s="426"/>
      <c r="U260" s="427"/>
      <c r="V260" s="427"/>
      <c r="W260" s="427"/>
      <c r="X260" s="705"/>
      <c r="Y260" s="426"/>
      <c r="Z260" s="426"/>
      <c r="AA260" s="426"/>
      <c r="AB260" s="426"/>
      <c r="AC260" s="426"/>
      <c r="AD260" s="426"/>
      <c r="AE260" s="426"/>
      <c r="AF260" s="426"/>
      <c r="AG260" s="692"/>
      <c r="AH260" s="692"/>
      <c r="AI260" s="692"/>
      <c r="AJ260" s="432"/>
      <c r="AK260" s="432"/>
      <c r="AL260" s="426"/>
    </row>
    <row r="261" spans="2:38">
      <c r="B261" s="426"/>
      <c r="C261" s="426"/>
      <c r="D261" s="426"/>
      <c r="E261" s="426"/>
      <c r="F261" s="426"/>
      <c r="G261" s="426"/>
      <c r="H261" s="426"/>
      <c r="I261" s="426"/>
      <c r="J261" s="426"/>
      <c r="K261" s="426"/>
      <c r="L261" s="426"/>
      <c r="M261" s="426"/>
      <c r="N261" s="426"/>
      <c r="O261" s="426"/>
      <c r="P261" s="426"/>
      <c r="Q261" s="426"/>
      <c r="R261" s="426"/>
      <c r="S261" s="426"/>
      <c r="T261" s="426"/>
      <c r="U261" s="427"/>
      <c r="V261" s="427"/>
      <c r="W261" s="427"/>
      <c r="X261" s="705"/>
      <c r="Y261" s="426"/>
      <c r="Z261" s="426"/>
      <c r="AA261" s="426"/>
      <c r="AB261" s="426"/>
      <c r="AC261" s="426"/>
      <c r="AD261" s="426"/>
      <c r="AE261" s="426"/>
      <c r="AF261" s="426"/>
      <c r="AG261" s="692"/>
      <c r="AH261" s="692"/>
      <c r="AI261" s="692"/>
      <c r="AJ261" s="432"/>
      <c r="AK261" s="432"/>
      <c r="AL261" s="426"/>
    </row>
    <row r="262" spans="2:38">
      <c r="B262" s="426"/>
      <c r="C262" s="426"/>
      <c r="D262" s="426"/>
      <c r="E262" s="426"/>
      <c r="F262" s="426"/>
      <c r="G262" s="426"/>
      <c r="H262" s="426"/>
      <c r="I262" s="426"/>
      <c r="J262" s="426"/>
      <c r="K262" s="426"/>
      <c r="L262" s="426"/>
      <c r="M262" s="426"/>
      <c r="N262" s="426"/>
      <c r="O262" s="426"/>
      <c r="P262" s="426"/>
      <c r="Q262" s="426"/>
      <c r="R262" s="426"/>
      <c r="S262" s="426"/>
      <c r="T262" s="426"/>
      <c r="U262" s="427"/>
      <c r="V262" s="427"/>
      <c r="W262" s="427"/>
      <c r="X262" s="705"/>
      <c r="Y262" s="426"/>
      <c r="Z262" s="426"/>
      <c r="AA262" s="426"/>
      <c r="AB262" s="426"/>
      <c r="AC262" s="426"/>
      <c r="AD262" s="426"/>
      <c r="AE262" s="426"/>
      <c r="AF262" s="426"/>
      <c r="AG262" s="692"/>
      <c r="AH262" s="692"/>
      <c r="AI262" s="692"/>
      <c r="AJ262" s="432"/>
      <c r="AK262" s="432"/>
      <c r="AL262" s="426"/>
    </row>
    <row r="263" spans="2:38">
      <c r="B263" s="426"/>
      <c r="C263" s="426"/>
      <c r="D263" s="426"/>
      <c r="E263" s="426"/>
      <c r="F263" s="426"/>
      <c r="G263" s="426"/>
      <c r="H263" s="426"/>
      <c r="I263" s="426"/>
      <c r="J263" s="426"/>
      <c r="K263" s="426"/>
      <c r="L263" s="426"/>
      <c r="M263" s="426"/>
      <c r="N263" s="426"/>
      <c r="O263" s="426"/>
      <c r="P263" s="426"/>
      <c r="Q263" s="426"/>
      <c r="R263" s="426"/>
      <c r="S263" s="426"/>
      <c r="T263" s="426"/>
      <c r="U263" s="427"/>
      <c r="V263" s="427"/>
      <c r="W263" s="427"/>
      <c r="X263" s="705"/>
      <c r="Y263" s="426"/>
      <c r="Z263" s="426"/>
      <c r="AA263" s="426"/>
      <c r="AB263" s="426"/>
      <c r="AC263" s="426"/>
      <c r="AD263" s="426"/>
      <c r="AE263" s="426"/>
      <c r="AF263" s="426"/>
      <c r="AG263" s="692"/>
      <c r="AH263" s="692"/>
      <c r="AI263" s="692"/>
      <c r="AJ263" s="432"/>
      <c r="AK263" s="432"/>
      <c r="AL263" s="426"/>
    </row>
    <row r="264" spans="2:38">
      <c r="B264" s="426"/>
      <c r="C264" s="426"/>
      <c r="D264" s="426"/>
      <c r="E264" s="426"/>
      <c r="F264" s="426"/>
      <c r="G264" s="426"/>
      <c r="H264" s="426"/>
      <c r="I264" s="426"/>
      <c r="J264" s="426"/>
      <c r="K264" s="426"/>
      <c r="L264" s="426"/>
      <c r="M264" s="426"/>
      <c r="N264" s="426"/>
      <c r="O264" s="426"/>
      <c r="P264" s="426"/>
      <c r="Q264" s="426"/>
      <c r="R264" s="426"/>
      <c r="S264" s="426"/>
      <c r="T264" s="426"/>
      <c r="U264" s="427"/>
      <c r="V264" s="427"/>
      <c r="W264" s="427"/>
      <c r="X264" s="705"/>
      <c r="Y264" s="426"/>
      <c r="Z264" s="426"/>
      <c r="AA264" s="426"/>
      <c r="AB264" s="426"/>
      <c r="AC264" s="426"/>
      <c r="AD264" s="426"/>
      <c r="AE264" s="426"/>
      <c r="AF264" s="426"/>
      <c r="AG264" s="692"/>
      <c r="AH264" s="692"/>
      <c r="AI264" s="692"/>
      <c r="AJ264" s="432"/>
      <c r="AK264" s="432"/>
      <c r="AL264" s="426"/>
    </row>
    <row r="265" spans="2:38">
      <c r="B265" s="426"/>
      <c r="C265" s="426"/>
      <c r="D265" s="426"/>
      <c r="E265" s="426"/>
      <c r="F265" s="426"/>
      <c r="G265" s="426"/>
      <c r="H265" s="426"/>
      <c r="I265" s="426"/>
      <c r="J265" s="426"/>
      <c r="K265" s="426"/>
      <c r="L265" s="426"/>
      <c r="M265" s="426"/>
      <c r="N265" s="426"/>
      <c r="O265" s="426"/>
      <c r="P265" s="426"/>
      <c r="Q265" s="426"/>
      <c r="R265" s="426"/>
      <c r="S265" s="426"/>
      <c r="T265" s="426"/>
      <c r="U265" s="427"/>
      <c r="V265" s="427"/>
      <c r="W265" s="427"/>
      <c r="X265" s="705"/>
      <c r="Y265" s="426"/>
      <c r="Z265" s="426"/>
      <c r="AA265" s="426"/>
      <c r="AB265" s="426"/>
      <c r="AC265" s="426"/>
      <c r="AD265" s="426"/>
      <c r="AE265" s="426"/>
      <c r="AF265" s="426"/>
      <c r="AG265" s="692"/>
      <c r="AH265" s="692"/>
      <c r="AI265" s="692"/>
      <c r="AJ265" s="432"/>
      <c r="AK265" s="432"/>
      <c r="AL265" s="426"/>
    </row>
    <row r="266" spans="2:38">
      <c r="B266" s="426"/>
      <c r="C266" s="426"/>
      <c r="D266" s="426"/>
      <c r="E266" s="426"/>
      <c r="F266" s="426"/>
      <c r="G266" s="426"/>
      <c r="H266" s="426"/>
      <c r="I266" s="426"/>
      <c r="J266" s="426"/>
      <c r="K266" s="426"/>
      <c r="L266" s="426"/>
      <c r="M266" s="426"/>
      <c r="N266" s="426"/>
      <c r="O266" s="426"/>
      <c r="P266" s="426"/>
      <c r="Q266" s="426"/>
      <c r="R266" s="426"/>
      <c r="S266" s="426"/>
      <c r="T266" s="426"/>
      <c r="U266" s="427"/>
      <c r="V266" s="427"/>
      <c r="W266" s="427"/>
      <c r="X266" s="705"/>
      <c r="Y266" s="426"/>
      <c r="Z266" s="426"/>
      <c r="AA266" s="426"/>
      <c r="AB266" s="426"/>
      <c r="AC266" s="426"/>
      <c r="AD266" s="426"/>
      <c r="AE266" s="426"/>
      <c r="AF266" s="426"/>
      <c r="AG266" s="692"/>
      <c r="AH266" s="692"/>
      <c r="AI266" s="692"/>
      <c r="AJ266" s="432"/>
      <c r="AK266" s="432"/>
      <c r="AL266" s="426"/>
    </row>
    <row r="267" spans="2:38">
      <c r="B267" s="426"/>
      <c r="C267" s="426"/>
      <c r="D267" s="426"/>
      <c r="E267" s="426"/>
      <c r="F267" s="426"/>
      <c r="G267" s="426"/>
      <c r="H267" s="426"/>
      <c r="I267" s="426"/>
      <c r="J267" s="426"/>
      <c r="K267" s="426"/>
      <c r="L267" s="426"/>
      <c r="M267" s="426"/>
      <c r="N267" s="426"/>
      <c r="O267" s="426"/>
      <c r="P267" s="426"/>
      <c r="Q267" s="426"/>
      <c r="R267" s="426"/>
      <c r="S267" s="426"/>
      <c r="T267" s="426"/>
      <c r="U267" s="427"/>
      <c r="V267" s="427"/>
      <c r="W267" s="427"/>
      <c r="X267" s="705"/>
      <c r="Y267" s="426"/>
      <c r="Z267" s="426"/>
      <c r="AA267" s="426"/>
      <c r="AB267" s="426"/>
      <c r="AC267" s="426"/>
      <c r="AD267" s="426"/>
      <c r="AE267" s="426"/>
      <c r="AF267" s="426"/>
      <c r="AG267" s="692"/>
      <c r="AH267" s="692"/>
      <c r="AI267" s="692"/>
      <c r="AJ267" s="432"/>
      <c r="AK267" s="432"/>
      <c r="AL267" s="426"/>
    </row>
    <row r="268" spans="2:38">
      <c r="B268" s="426"/>
      <c r="C268" s="426"/>
      <c r="D268" s="426"/>
      <c r="E268" s="426"/>
      <c r="F268" s="426"/>
      <c r="G268" s="426"/>
      <c r="H268" s="426"/>
      <c r="I268" s="426"/>
      <c r="J268" s="426"/>
      <c r="K268" s="426"/>
      <c r="L268" s="426"/>
      <c r="M268" s="426"/>
      <c r="N268" s="426"/>
      <c r="O268" s="426"/>
      <c r="P268" s="426"/>
      <c r="Q268" s="426"/>
      <c r="R268" s="426"/>
      <c r="S268" s="426"/>
      <c r="T268" s="426"/>
      <c r="U268" s="427"/>
      <c r="V268" s="427"/>
      <c r="W268" s="427"/>
      <c r="X268" s="705"/>
      <c r="Y268" s="426"/>
      <c r="Z268" s="426"/>
      <c r="AA268" s="426"/>
      <c r="AB268" s="426"/>
      <c r="AC268" s="426"/>
      <c r="AD268" s="426"/>
      <c r="AE268" s="426"/>
      <c r="AF268" s="426"/>
      <c r="AG268" s="692"/>
      <c r="AH268" s="692"/>
      <c r="AI268" s="692"/>
      <c r="AJ268" s="432"/>
      <c r="AK268" s="432"/>
      <c r="AL268" s="426"/>
    </row>
    <row r="269" spans="2:38">
      <c r="B269" s="426"/>
      <c r="C269" s="426"/>
      <c r="D269" s="426"/>
      <c r="E269" s="426"/>
      <c r="F269" s="426"/>
      <c r="G269" s="426"/>
      <c r="H269" s="426"/>
      <c r="I269" s="426"/>
      <c r="J269" s="426"/>
      <c r="K269" s="426"/>
      <c r="L269" s="426"/>
      <c r="M269" s="426"/>
      <c r="N269" s="426"/>
      <c r="O269" s="426"/>
      <c r="P269" s="426"/>
      <c r="Q269" s="426"/>
      <c r="R269" s="426"/>
      <c r="S269" s="426"/>
      <c r="T269" s="426"/>
      <c r="U269" s="427"/>
      <c r="V269" s="427"/>
      <c r="W269" s="427"/>
      <c r="X269" s="705"/>
      <c r="Y269" s="426"/>
      <c r="Z269" s="426"/>
      <c r="AA269" s="426"/>
      <c r="AB269" s="426"/>
      <c r="AC269" s="426"/>
      <c r="AD269" s="426"/>
      <c r="AE269" s="426"/>
      <c r="AF269" s="426"/>
      <c r="AG269" s="692"/>
      <c r="AH269" s="692"/>
      <c r="AI269" s="692"/>
      <c r="AJ269" s="432"/>
      <c r="AK269" s="432"/>
      <c r="AL269" s="426"/>
    </row>
    <row r="270" spans="2:38">
      <c r="B270" s="426"/>
      <c r="C270" s="426"/>
      <c r="D270" s="426"/>
      <c r="E270" s="426"/>
      <c r="F270" s="426"/>
      <c r="G270" s="426"/>
      <c r="H270" s="426"/>
      <c r="I270" s="426"/>
      <c r="J270" s="426"/>
      <c r="K270" s="426"/>
      <c r="L270" s="426"/>
      <c r="M270" s="426"/>
      <c r="N270" s="426"/>
      <c r="O270" s="426"/>
      <c r="P270" s="426"/>
      <c r="Q270" s="426"/>
      <c r="R270" s="426"/>
      <c r="S270" s="426"/>
      <c r="T270" s="426"/>
      <c r="U270" s="427"/>
      <c r="V270" s="427"/>
      <c r="W270" s="427"/>
      <c r="X270" s="705"/>
      <c r="Y270" s="426"/>
      <c r="Z270" s="426"/>
      <c r="AA270" s="426"/>
      <c r="AB270" s="426"/>
      <c r="AC270" s="426"/>
      <c r="AD270" s="426"/>
      <c r="AE270" s="426"/>
      <c r="AF270" s="426"/>
      <c r="AG270" s="692"/>
      <c r="AH270" s="692"/>
      <c r="AI270" s="692"/>
      <c r="AJ270" s="432"/>
      <c r="AK270" s="432"/>
      <c r="AL270" s="426"/>
    </row>
    <row r="271" spans="2:38">
      <c r="B271" s="426"/>
      <c r="C271" s="426"/>
      <c r="D271" s="426"/>
      <c r="E271" s="426"/>
      <c r="F271" s="426"/>
      <c r="G271" s="426"/>
      <c r="H271" s="426"/>
      <c r="I271" s="426"/>
      <c r="J271" s="426"/>
      <c r="K271" s="426"/>
      <c r="L271" s="426"/>
      <c r="M271" s="426"/>
      <c r="N271" s="426"/>
      <c r="O271" s="426"/>
      <c r="P271" s="426"/>
      <c r="Q271" s="426"/>
      <c r="R271" s="426"/>
      <c r="S271" s="426"/>
      <c r="T271" s="426"/>
      <c r="U271" s="427"/>
      <c r="V271" s="427"/>
      <c r="W271" s="427"/>
      <c r="X271" s="705"/>
      <c r="Y271" s="426"/>
      <c r="Z271" s="426"/>
      <c r="AA271" s="426"/>
      <c r="AB271" s="426"/>
      <c r="AC271" s="426"/>
      <c r="AD271" s="426"/>
      <c r="AE271" s="426"/>
      <c r="AF271" s="426"/>
      <c r="AG271" s="692"/>
      <c r="AH271" s="692"/>
      <c r="AI271" s="692"/>
      <c r="AJ271" s="432"/>
      <c r="AK271" s="432"/>
      <c r="AL271" s="426"/>
    </row>
    <row r="272" spans="2:38">
      <c r="B272" s="426"/>
      <c r="C272" s="426"/>
      <c r="D272" s="426"/>
      <c r="E272" s="426"/>
      <c r="F272" s="426"/>
      <c r="G272" s="426"/>
      <c r="H272" s="426"/>
      <c r="I272" s="426"/>
      <c r="J272" s="426"/>
      <c r="K272" s="426"/>
      <c r="L272" s="426"/>
      <c r="M272" s="426"/>
      <c r="N272" s="426"/>
      <c r="O272" s="426"/>
      <c r="P272" s="426"/>
      <c r="Q272" s="426"/>
      <c r="R272" s="426"/>
      <c r="S272" s="426"/>
      <c r="T272" s="426"/>
      <c r="U272" s="427"/>
      <c r="V272" s="427"/>
      <c r="W272" s="427"/>
      <c r="X272" s="705"/>
      <c r="Y272" s="426"/>
      <c r="Z272" s="426"/>
      <c r="AA272" s="426"/>
      <c r="AB272" s="426"/>
      <c r="AC272" s="426"/>
      <c r="AD272" s="426"/>
      <c r="AE272" s="426"/>
      <c r="AF272" s="426"/>
      <c r="AG272" s="692"/>
      <c r="AH272" s="692"/>
      <c r="AI272" s="692"/>
      <c r="AJ272" s="432"/>
      <c r="AK272" s="432"/>
      <c r="AL272" s="426"/>
    </row>
    <row r="273" spans="2:38">
      <c r="B273" s="426"/>
      <c r="C273" s="426"/>
      <c r="D273" s="426"/>
      <c r="E273" s="426"/>
      <c r="F273" s="426"/>
      <c r="G273" s="426"/>
      <c r="H273" s="426"/>
      <c r="I273" s="426"/>
      <c r="J273" s="426"/>
      <c r="K273" s="426"/>
      <c r="L273" s="426"/>
      <c r="M273" s="426"/>
      <c r="N273" s="426"/>
      <c r="O273" s="426"/>
      <c r="P273" s="426"/>
      <c r="Q273" s="426"/>
      <c r="R273" s="426"/>
      <c r="S273" s="426"/>
      <c r="T273" s="426"/>
      <c r="U273" s="427"/>
      <c r="V273" s="427"/>
      <c r="W273" s="427"/>
      <c r="X273" s="705"/>
      <c r="Y273" s="426"/>
      <c r="Z273" s="426"/>
      <c r="AA273" s="426"/>
      <c r="AB273" s="426"/>
      <c r="AC273" s="426"/>
      <c r="AD273" s="426"/>
      <c r="AE273" s="426"/>
      <c r="AF273" s="426"/>
      <c r="AG273" s="692"/>
      <c r="AH273" s="692"/>
      <c r="AI273" s="692"/>
      <c r="AJ273" s="432"/>
      <c r="AK273" s="432"/>
      <c r="AL273" s="426"/>
    </row>
    <row r="274" spans="2:38">
      <c r="B274" s="426"/>
      <c r="C274" s="426"/>
      <c r="D274" s="426"/>
      <c r="E274" s="426"/>
      <c r="F274" s="426"/>
      <c r="G274" s="426"/>
      <c r="H274" s="426"/>
      <c r="I274" s="426"/>
      <c r="J274" s="426"/>
      <c r="K274" s="426"/>
      <c r="L274" s="426"/>
      <c r="M274" s="426"/>
      <c r="N274" s="426"/>
      <c r="O274" s="426"/>
      <c r="P274" s="426"/>
      <c r="Q274" s="426"/>
      <c r="R274" s="426"/>
      <c r="S274" s="426"/>
      <c r="T274" s="426"/>
      <c r="U274" s="427"/>
      <c r="V274" s="427"/>
      <c r="W274" s="427"/>
      <c r="X274" s="705"/>
      <c r="Y274" s="426"/>
      <c r="Z274" s="426"/>
      <c r="AA274" s="426"/>
      <c r="AB274" s="426"/>
      <c r="AC274" s="426"/>
      <c r="AD274" s="426"/>
      <c r="AE274" s="426"/>
      <c r="AF274" s="426"/>
      <c r="AG274" s="692"/>
      <c r="AH274" s="692"/>
      <c r="AI274" s="692"/>
      <c r="AJ274" s="432"/>
      <c r="AK274" s="432"/>
      <c r="AL274" s="426"/>
    </row>
    <row r="275" spans="2:38">
      <c r="B275" s="426"/>
      <c r="C275" s="426"/>
      <c r="D275" s="426"/>
      <c r="E275" s="426"/>
      <c r="F275" s="426"/>
      <c r="G275" s="426"/>
      <c r="H275" s="426"/>
      <c r="I275" s="426"/>
      <c r="J275" s="426"/>
      <c r="K275" s="426"/>
      <c r="L275" s="426"/>
      <c r="M275" s="426"/>
      <c r="N275" s="426"/>
      <c r="O275" s="426"/>
      <c r="P275" s="426"/>
      <c r="Q275" s="426"/>
      <c r="R275" s="426"/>
      <c r="S275" s="426"/>
      <c r="T275" s="426"/>
      <c r="U275" s="427"/>
      <c r="V275" s="427"/>
      <c r="W275" s="427"/>
      <c r="X275" s="705"/>
      <c r="Y275" s="426"/>
      <c r="Z275" s="426"/>
      <c r="AA275" s="426"/>
      <c r="AB275" s="426"/>
      <c r="AC275" s="426"/>
      <c r="AD275" s="426"/>
      <c r="AE275" s="426"/>
      <c r="AF275" s="426"/>
      <c r="AG275" s="692"/>
      <c r="AH275" s="692"/>
      <c r="AI275" s="692"/>
      <c r="AJ275" s="432"/>
      <c r="AK275" s="432"/>
      <c r="AL275" s="426"/>
    </row>
    <row r="276" spans="2:38">
      <c r="B276" s="426"/>
      <c r="C276" s="426"/>
      <c r="D276" s="426"/>
      <c r="E276" s="426"/>
      <c r="F276" s="426"/>
      <c r="G276" s="426"/>
      <c r="H276" s="426"/>
      <c r="I276" s="426"/>
      <c r="J276" s="426"/>
      <c r="K276" s="426"/>
      <c r="L276" s="426"/>
      <c r="M276" s="426"/>
      <c r="N276" s="426"/>
      <c r="O276" s="426"/>
      <c r="P276" s="426"/>
      <c r="Q276" s="426"/>
      <c r="R276" s="426"/>
      <c r="S276" s="426"/>
      <c r="T276" s="426"/>
      <c r="U276" s="427"/>
      <c r="V276" s="427"/>
      <c r="W276" s="427"/>
      <c r="X276" s="705"/>
      <c r="Y276" s="426"/>
      <c r="Z276" s="426"/>
      <c r="AA276" s="426"/>
      <c r="AB276" s="426"/>
      <c r="AC276" s="426"/>
      <c r="AD276" s="426"/>
      <c r="AE276" s="426"/>
      <c r="AF276" s="426"/>
      <c r="AG276" s="692"/>
      <c r="AH276" s="692"/>
      <c r="AI276" s="692"/>
      <c r="AJ276" s="432"/>
      <c r="AK276" s="432"/>
      <c r="AL276" s="426"/>
    </row>
    <row r="277" spans="2:38">
      <c r="B277" s="426"/>
      <c r="C277" s="426"/>
      <c r="D277" s="426"/>
      <c r="E277" s="426"/>
      <c r="F277" s="426"/>
      <c r="G277" s="426"/>
      <c r="H277" s="426"/>
      <c r="I277" s="426"/>
      <c r="J277" s="426"/>
      <c r="K277" s="426"/>
      <c r="L277" s="426"/>
      <c r="M277" s="426"/>
      <c r="N277" s="426"/>
      <c r="O277" s="426"/>
      <c r="P277" s="426"/>
      <c r="Q277" s="426"/>
      <c r="R277" s="426"/>
      <c r="S277" s="426"/>
      <c r="T277" s="426"/>
      <c r="U277" s="427"/>
      <c r="V277" s="427"/>
      <c r="W277" s="427"/>
      <c r="X277" s="705"/>
      <c r="Y277" s="426"/>
      <c r="Z277" s="426"/>
      <c r="AA277" s="426"/>
      <c r="AB277" s="426"/>
      <c r="AC277" s="426"/>
      <c r="AD277" s="426"/>
      <c r="AE277" s="426"/>
      <c r="AF277" s="426"/>
      <c r="AG277" s="692"/>
      <c r="AH277" s="692"/>
      <c r="AI277" s="692"/>
      <c r="AJ277" s="432"/>
      <c r="AK277" s="432"/>
      <c r="AL277" s="426"/>
    </row>
    <row r="278" spans="2:38">
      <c r="B278" s="426"/>
      <c r="C278" s="426"/>
      <c r="D278" s="426"/>
      <c r="E278" s="426"/>
      <c r="F278" s="426"/>
      <c r="G278" s="426"/>
      <c r="H278" s="426"/>
      <c r="I278" s="426"/>
      <c r="J278" s="426"/>
      <c r="K278" s="426"/>
      <c r="L278" s="426"/>
      <c r="M278" s="426"/>
      <c r="N278" s="426"/>
      <c r="O278" s="426"/>
      <c r="P278" s="426"/>
      <c r="Q278" s="426"/>
      <c r="R278" s="426"/>
      <c r="S278" s="426"/>
      <c r="T278" s="426"/>
      <c r="U278" s="427"/>
      <c r="V278" s="427"/>
      <c r="W278" s="427"/>
      <c r="X278" s="705"/>
      <c r="Y278" s="426"/>
      <c r="Z278" s="426"/>
      <c r="AA278" s="426"/>
      <c r="AB278" s="426"/>
      <c r="AC278" s="426"/>
      <c r="AD278" s="426"/>
      <c r="AE278" s="426"/>
      <c r="AF278" s="426"/>
      <c r="AG278" s="692"/>
      <c r="AH278" s="692"/>
      <c r="AI278" s="692"/>
      <c r="AJ278" s="432"/>
      <c r="AK278" s="432"/>
      <c r="AL278" s="426"/>
    </row>
    <row r="279" spans="2:38">
      <c r="B279" s="426"/>
      <c r="C279" s="426"/>
      <c r="D279" s="426"/>
      <c r="E279" s="426"/>
      <c r="F279" s="426"/>
      <c r="G279" s="426"/>
      <c r="H279" s="426"/>
      <c r="I279" s="426"/>
      <c r="J279" s="426"/>
      <c r="K279" s="426"/>
      <c r="L279" s="426"/>
      <c r="M279" s="426"/>
      <c r="N279" s="426"/>
      <c r="O279" s="426"/>
      <c r="P279" s="426"/>
      <c r="Q279" s="426"/>
      <c r="R279" s="426"/>
      <c r="S279" s="426"/>
      <c r="T279" s="426"/>
      <c r="U279" s="427"/>
      <c r="V279" s="427"/>
      <c r="W279" s="427"/>
      <c r="X279" s="705"/>
      <c r="Y279" s="426"/>
      <c r="Z279" s="426"/>
      <c r="AA279" s="426"/>
      <c r="AB279" s="426"/>
      <c r="AC279" s="426"/>
      <c r="AD279" s="426"/>
      <c r="AE279" s="426"/>
      <c r="AF279" s="426"/>
      <c r="AG279" s="692"/>
      <c r="AH279" s="692"/>
      <c r="AI279" s="692"/>
      <c r="AJ279" s="432"/>
      <c r="AK279" s="432"/>
      <c r="AL279" s="426"/>
    </row>
    <row r="280" spans="2:38">
      <c r="B280" s="426"/>
      <c r="C280" s="426"/>
      <c r="D280" s="426"/>
      <c r="E280" s="426"/>
      <c r="F280" s="426"/>
      <c r="G280" s="426"/>
      <c r="H280" s="426"/>
      <c r="I280" s="426"/>
      <c r="J280" s="426"/>
      <c r="K280" s="426"/>
      <c r="L280" s="426"/>
      <c r="M280" s="426"/>
      <c r="N280" s="426"/>
      <c r="O280" s="426"/>
      <c r="P280" s="426"/>
      <c r="Q280" s="426"/>
      <c r="R280" s="426"/>
      <c r="S280" s="426"/>
      <c r="T280" s="426"/>
      <c r="U280" s="427"/>
      <c r="V280" s="427"/>
      <c r="W280" s="427"/>
      <c r="X280" s="705"/>
      <c r="Y280" s="426"/>
      <c r="Z280" s="426"/>
      <c r="AA280" s="426"/>
      <c r="AB280" s="426"/>
      <c r="AC280" s="426"/>
      <c r="AD280" s="426"/>
      <c r="AE280" s="426"/>
      <c r="AF280" s="426"/>
      <c r="AG280" s="692"/>
      <c r="AH280" s="692"/>
      <c r="AI280" s="692"/>
      <c r="AJ280" s="432"/>
      <c r="AK280" s="432"/>
      <c r="AL280" s="426"/>
    </row>
    <row r="281" spans="2:38">
      <c r="B281" s="426"/>
      <c r="C281" s="426"/>
      <c r="D281" s="426"/>
      <c r="E281" s="426"/>
      <c r="F281" s="426"/>
      <c r="G281" s="426"/>
      <c r="H281" s="426"/>
      <c r="I281" s="426"/>
      <c r="J281" s="426"/>
      <c r="K281" s="426"/>
      <c r="L281" s="426"/>
      <c r="M281" s="426"/>
      <c r="N281" s="426"/>
      <c r="O281" s="426"/>
      <c r="P281" s="426"/>
      <c r="Q281" s="426"/>
      <c r="R281" s="426"/>
      <c r="S281" s="426"/>
      <c r="T281" s="426"/>
      <c r="U281" s="427"/>
      <c r="V281" s="427"/>
      <c r="W281" s="427"/>
      <c r="X281" s="705"/>
      <c r="Y281" s="426"/>
      <c r="Z281" s="426"/>
      <c r="AA281" s="426"/>
      <c r="AB281" s="426"/>
      <c r="AC281" s="426"/>
      <c r="AD281" s="426"/>
      <c r="AE281" s="426"/>
      <c r="AF281" s="426"/>
      <c r="AG281" s="692"/>
      <c r="AH281" s="692"/>
      <c r="AI281" s="692"/>
      <c r="AJ281" s="432"/>
      <c r="AK281" s="432"/>
      <c r="AL281" s="426"/>
    </row>
    <row r="282" spans="2:38">
      <c r="B282" s="426"/>
      <c r="C282" s="426"/>
      <c r="D282" s="426"/>
      <c r="E282" s="426"/>
      <c r="F282" s="426"/>
      <c r="G282" s="426"/>
      <c r="H282" s="426"/>
      <c r="I282" s="426"/>
      <c r="J282" s="426"/>
      <c r="K282" s="426"/>
      <c r="L282" s="426"/>
      <c r="M282" s="426"/>
      <c r="N282" s="426"/>
      <c r="O282" s="426"/>
      <c r="P282" s="426"/>
      <c r="Q282" s="426"/>
      <c r="R282" s="426"/>
      <c r="S282" s="426"/>
      <c r="T282" s="426"/>
      <c r="U282" s="427"/>
      <c r="V282" s="427"/>
      <c r="W282" s="427"/>
      <c r="X282" s="705"/>
      <c r="Y282" s="426"/>
      <c r="Z282" s="426"/>
      <c r="AA282" s="426"/>
      <c r="AB282" s="426"/>
      <c r="AC282" s="426"/>
      <c r="AD282" s="426"/>
      <c r="AE282" s="426"/>
      <c r="AF282" s="426"/>
      <c r="AG282" s="692"/>
      <c r="AH282" s="692"/>
      <c r="AI282" s="692"/>
      <c r="AJ282" s="432"/>
      <c r="AK282" s="432"/>
      <c r="AL282" s="426"/>
    </row>
    <row r="283" spans="2:38">
      <c r="B283" s="426"/>
      <c r="C283" s="426"/>
      <c r="D283" s="426"/>
      <c r="E283" s="426"/>
      <c r="F283" s="426"/>
      <c r="G283" s="426"/>
      <c r="H283" s="426"/>
      <c r="I283" s="426"/>
      <c r="J283" s="426"/>
      <c r="K283" s="426"/>
      <c r="L283" s="426"/>
      <c r="M283" s="426"/>
      <c r="N283" s="426"/>
      <c r="O283" s="426"/>
      <c r="P283" s="426"/>
      <c r="Q283" s="426"/>
      <c r="R283" s="426"/>
      <c r="S283" s="426"/>
      <c r="T283" s="426"/>
      <c r="U283" s="427"/>
      <c r="V283" s="427"/>
      <c r="W283" s="427"/>
      <c r="X283" s="705"/>
      <c r="Y283" s="426"/>
      <c r="Z283" s="426"/>
      <c r="AA283" s="426"/>
      <c r="AB283" s="426"/>
      <c r="AC283" s="426"/>
      <c r="AD283" s="426"/>
      <c r="AE283" s="426"/>
      <c r="AF283" s="426"/>
      <c r="AG283" s="692"/>
      <c r="AH283" s="692"/>
      <c r="AI283" s="692"/>
      <c r="AJ283" s="432"/>
      <c r="AK283" s="432"/>
      <c r="AL283" s="426"/>
    </row>
    <row r="284" spans="2:38">
      <c r="B284" s="426"/>
      <c r="C284" s="426"/>
      <c r="D284" s="426"/>
      <c r="E284" s="426"/>
      <c r="F284" s="426"/>
      <c r="G284" s="426"/>
      <c r="H284" s="426"/>
      <c r="I284" s="426"/>
      <c r="J284" s="426"/>
      <c r="K284" s="426"/>
      <c r="L284" s="426"/>
      <c r="M284" s="426"/>
      <c r="N284" s="426"/>
      <c r="O284" s="426"/>
      <c r="P284" s="426"/>
      <c r="Q284" s="426"/>
      <c r="R284" s="426"/>
      <c r="S284" s="426"/>
      <c r="T284" s="426"/>
      <c r="U284" s="427"/>
      <c r="V284" s="427"/>
      <c r="W284" s="427"/>
      <c r="X284" s="705"/>
      <c r="Y284" s="426"/>
      <c r="Z284" s="426"/>
      <c r="AA284" s="426"/>
      <c r="AB284" s="426"/>
      <c r="AC284" s="426"/>
      <c r="AD284" s="426"/>
      <c r="AE284" s="426"/>
      <c r="AF284" s="426"/>
      <c r="AG284" s="692"/>
      <c r="AH284" s="692"/>
      <c r="AI284" s="692"/>
      <c r="AJ284" s="432"/>
      <c r="AK284" s="432"/>
      <c r="AL284" s="426"/>
    </row>
    <row r="285" spans="2:38">
      <c r="B285" s="426"/>
      <c r="C285" s="426"/>
      <c r="D285" s="426"/>
      <c r="E285" s="426"/>
      <c r="F285" s="426"/>
      <c r="G285" s="426"/>
      <c r="H285" s="426"/>
      <c r="I285" s="426"/>
      <c r="J285" s="426"/>
      <c r="K285" s="426"/>
      <c r="L285" s="426"/>
      <c r="M285" s="426"/>
      <c r="N285" s="426"/>
      <c r="O285" s="426"/>
      <c r="P285" s="426"/>
      <c r="Q285" s="426"/>
      <c r="R285" s="426"/>
      <c r="S285" s="426"/>
      <c r="T285" s="426"/>
      <c r="U285" s="427"/>
      <c r="V285" s="427"/>
      <c r="W285" s="427"/>
      <c r="X285" s="705"/>
      <c r="Y285" s="426"/>
      <c r="Z285" s="426"/>
      <c r="AA285" s="426"/>
      <c r="AB285" s="426"/>
      <c r="AC285" s="426"/>
      <c r="AD285" s="426"/>
      <c r="AE285" s="426"/>
      <c r="AF285" s="426"/>
      <c r="AG285" s="692"/>
      <c r="AH285" s="692"/>
      <c r="AI285" s="692"/>
      <c r="AJ285" s="432"/>
      <c r="AK285" s="432"/>
      <c r="AL285" s="426"/>
    </row>
    <row r="286" spans="2:38">
      <c r="B286" s="426"/>
      <c r="C286" s="426"/>
      <c r="D286" s="426"/>
      <c r="E286" s="426"/>
      <c r="F286" s="426"/>
      <c r="G286" s="426"/>
      <c r="H286" s="426"/>
      <c r="I286" s="426"/>
      <c r="J286" s="426"/>
      <c r="K286" s="426"/>
      <c r="L286" s="426"/>
      <c r="M286" s="426"/>
      <c r="N286" s="426"/>
      <c r="O286" s="426"/>
      <c r="P286" s="426"/>
      <c r="Q286" s="426"/>
      <c r="R286" s="426"/>
      <c r="S286" s="426"/>
      <c r="T286" s="426"/>
      <c r="U286" s="427"/>
      <c r="V286" s="427"/>
      <c r="W286" s="427"/>
      <c r="X286" s="705"/>
      <c r="Y286" s="426"/>
      <c r="Z286" s="426"/>
      <c r="AA286" s="426"/>
      <c r="AB286" s="426"/>
      <c r="AC286" s="426"/>
      <c r="AD286" s="426"/>
      <c r="AE286" s="426"/>
      <c r="AF286" s="426"/>
      <c r="AG286" s="692"/>
      <c r="AH286" s="692"/>
      <c r="AI286" s="692"/>
      <c r="AJ286" s="432"/>
      <c r="AK286" s="432"/>
      <c r="AL286" s="426"/>
    </row>
    <row r="287" spans="2:38">
      <c r="B287" s="426"/>
      <c r="C287" s="426"/>
      <c r="D287" s="426"/>
      <c r="E287" s="426"/>
      <c r="F287" s="426"/>
      <c r="G287" s="426"/>
      <c r="H287" s="426"/>
      <c r="I287" s="426"/>
      <c r="J287" s="426"/>
      <c r="K287" s="426"/>
      <c r="L287" s="426"/>
      <c r="M287" s="426"/>
      <c r="N287" s="426"/>
      <c r="O287" s="426"/>
      <c r="P287" s="426"/>
      <c r="Q287" s="426"/>
      <c r="R287" s="426"/>
      <c r="S287" s="426"/>
      <c r="T287" s="426"/>
      <c r="U287" s="427"/>
      <c r="V287" s="427"/>
      <c r="W287" s="427"/>
      <c r="X287" s="705"/>
      <c r="Y287" s="426"/>
      <c r="Z287" s="426"/>
      <c r="AA287" s="426"/>
      <c r="AB287" s="426"/>
      <c r="AC287" s="426"/>
      <c r="AD287" s="426"/>
      <c r="AE287" s="426"/>
      <c r="AF287" s="426"/>
      <c r="AG287" s="692"/>
      <c r="AH287" s="692"/>
      <c r="AI287" s="692"/>
      <c r="AJ287" s="432"/>
      <c r="AK287" s="432"/>
      <c r="AL287" s="426"/>
    </row>
    <row r="288" spans="2:38">
      <c r="B288" s="426"/>
      <c r="C288" s="426"/>
      <c r="D288" s="426"/>
      <c r="E288" s="426"/>
      <c r="F288" s="426"/>
      <c r="G288" s="426"/>
      <c r="H288" s="426"/>
      <c r="I288" s="426"/>
      <c r="J288" s="426"/>
      <c r="K288" s="426"/>
      <c r="L288" s="426"/>
      <c r="M288" s="426"/>
      <c r="N288" s="426"/>
      <c r="O288" s="426"/>
      <c r="P288" s="426"/>
      <c r="Q288" s="426"/>
      <c r="R288" s="426"/>
      <c r="S288" s="426"/>
      <c r="T288" s="426"/>
      <c r="U288" s="427"/>
      <c r="V288" s="427"/>
      <c r="W288" s="427"/>
      <c r="X288" s="705"/>
      <c r="Y288" s="426"/>
      <c r="Z288" s="426"/>
      <c r="AA288" s="426"/>
      <c r="AB288" s="426"/>
      <c r="AC288" s="426"/>
      <c r="AD288" s="426"/>
      <c r="AE288" s="426"/>
      <c r="AF288" s="426"/>
      <c r="AG288" s="692"/>
      <c r="AH288" s="692"/>
      <c r="AI288" s="692"/>
      <c r="AJ288" s="432"/>
      <c r="AK288" s="432"/>
      <c r="AL288" s="426"/>
    </row>
    <row r="289" spans="2:38">
      <c r="B289" s="426"/>
      <c r="C289" s="426"/>
      <c r="D289" s="426"/>
      <c r="E289" s="426"/>
      <c r="F289" s="426"/>
      <c r="G289" s="426"/>
      <c r="H289" s="426"/>
      <c r="I289" s="426"/>
      <c r="J289" s="426"/>
      <c r="K289" s="426"/>
      <c r="L289" s="426"/>
      <c r="M289" s="426"/>
      <c r="N289" s="426"/>
      <c r="O289" s="426"/>
      <c r="P289" s="426"/>
      <c r="Q289" s="426"/>
      <c r="R289" s="426"/>
      <c r="S289" s="426"/>
      <c r="T289" s="426"/>
      <c r="U289" s="427"/>
      <c r="V289" s="427"/>
      <c r="W289" s="427"/>
      <c r="X289" s="705"/>
      <c r="Y289" s="426"/>
      <c r="Z289" s="426"/>
      <c r="AA289" s="426"/>
      <c r="AB289" s="426"/>
      <c r="AC289" s="426"/>
      <c r="AD289" s="426"/>
      <c r="AE289" s="426"/>
      <c r="AF289" s="426"/>
      <c r="AG289" s="692"/>
      <c r="AH289" s="692"/>
      <c r="AI289" s="692"/>
      <c r="AJ289" s="432"/>
      <c r="AK289" s="432"/>
      <c r="AL289" s="426"/>
    </row>
    <row r="290" spans="2:38">
      <c r="B290" s="426"/>
      <c r="C290" s="426"/>
      <c r="D290" s="426"/>
      <c r="E290" s="426"/>
      <c r="F290" s="426"/>
      <c r="G290" s="426"/>
      <c r="H290" s="426"/>
      <c r="I290" s="426"/>
      <c r="J290" s="426"/>
      <c r="K290" s="426"/>
      <c r="L290" s="426"/>
      <c r="M290" s="426"/>
      <c r="N290" s="426"/>
      <c r="O290" s="426"/>
      <c r="P290" s="426"/>
      <c r="Q290" s="426"/>
      <c r="R290" s="426"/>
      <c r="S290" s="426"/>
      <c r="T290" s="426"/>
      <c r="U290" s="427"/>
      <c r="V290" s="427"/>
      <c r="W290" s="427"/>
      <c r="X290" s="705"/>
      <c r="Y290" s="426"/>
      <c r="Z290" s="426"/>
      <c r="AA290" s="426"/>
      <c r="AB290" s="426"/>
      <c r="AC290" s="426"/>
      <c r="AD290" s="426"/>
      <c r="AE290" s="426"/>
      <c r="AF290" s="426"/>
      <c r="AG290" s="692"/>
      <c r="AH290" s="692"/>
      <c r="AI290" s="692"/>
      <c r="AJ290" s="432"/>
      <c r="AK290" s="432"/>
      <c r="AL290" s="426"/>
    </row>
    <row r="291" spans="2:38">
      <c r="B291" s="426"/>
      <c r="C291" s="426"/>
      <c r="D291" s="426"/>
      <c r="E291" s="426"/>
      <c r="F291" s="426"/>
      <c r="G291" s="426"/>
      <c r="H291" s="426"/>
      <c r="I291" s="426"/>
      <c r="J291" s="426"/>
      <c r="K291" s="426"/>
      <c r="L291" s="426"/>
      <c r="M291" s="426"/>
      <c r="N291" s="426"/>
      <c r="O291" s="426"/>
      <c r="P291" s="426"/>
      <c r="Q291" s="426"/>
      <c r="R291" s="426"/>
      <c r="S291" s="426"/>
      <c r="T291" s="426"/>
      <c r="U291" s="427"/>
      <c r="V291" s="427"/>
      <c r="W291" s="427"/>
      <c r="X291" s="705"/>
      <c r="Y291" s="426"/>
      <c r="Z291" s="426"/>
      <c r="AA291" s="426"/>
      <c r="AB291" s="426"/>
      <c r="AC291" s="426"/>
      <c r="AD291" s="426"/>
      <c r="AE291" s="426"/>
      <c r="AF291" s="426"/>
      <c r="AG291" s="692"/>
      <c r="AH291" s="692"/>
      <c r="AI291" s="692"/>
      <c r="AJ291" s="432"/>
      <c r="AK291" s="432"/>
      <c r="AL291" s="426"/>
    </row>
    <row r="292" spans="2:38">
      <c r="B292" s="426"/>
      <c r="C292" s="426"/>
      <c r="D292" s="426"/>
      <c r="E292" s="426"/>
      <c r="F292" s="426"/>
      <c r="G292" s="426"/>
      <c r="H292" s="426"/>
      <c r="I292" s="426"/>
      <c r="J292" s="426"/>
      <c r="K292" s="426"/>
      <c r="L292" s="426"/>
      <c r="M292" s="426"/>
      <c r="N292" s="426"/>
      <c r="O292" s="426"/>
      <c r="P292" s="426"/>
      <c r="Q292" s="426"/>
      <c r="R292" s="426"/>
      <c r="S292" s="426"/>
      <c r="T292" s="426"/>
      <c r="U292" s="427"/>
      <c r="V292" s="427"/>
      <c r="W292" s="427"/>
      <c r="X292" s="705"/>
      <c r="Y292" s="426"/>
      <c r="Z292" s="426"/>
      <c r="AA292" s="426"/>
      <c r="AB292" s="426"/>
      <c r="AC292" s="426"/>
      <c r="AD292" s="426"/>
      <c r="AE292" s="426"/>
      <c r="AF292" s="426"/>
      <c r="AG292" s="692"/>
      <c r="AH292" s="692"/>
      <c r="AI292" s="692"/>
      <c r="AJ292" s="432"/>
      <c r="AK292" s="432"/>
      <c r="AL292" s="426"/>
    </row>
    <row r="293" spans="2:38">
      <c r="B293" s="426"/>
      <c r="C293" s="426"/>
      <c r="D293" s="426"/>
      <c r="E293" s="426"/>
      <c r="F293" s="426"/>
      <c r="G293" s="426"/>
      <c r="H293" s="426"/>
      <c r="I293" s="426"/>
      <c r="J293" s="426"/>
      <c r="K293" s="426"/>
      <c r="L293" s="426"/>
      <c r="M293" s="426"/>
      <c r="N293" s="426"/>
      <c r="O293" s="426"/>
      <c r="P293" s="426"/>
      <c r="Q293" s="426"/>
      <c r="R293" s="426"/>
      <c r="S293" s="426"/>
      <c r="T293" s="426"/>
      <c r="U293" s="427"/>
      <c r="V293" s="427"/>
      <c r="W293" s="427"/>
      <c r="X293" s="705"/>
      <c r="Y293" s="426"/>
      <c r="Z293" s="426"/>
      <c r="AA293" s="426"/>
      <c r="AB293" s="426"/>
      <c r="AC293" s="426"/>
      <c r="AD293" s="426"/>
      <c r="AE293" s="426"/>
      <c r="AF293" s="426"/>
      <c r="AG293" s="692"/>
      <c r="AH293" s="692"/>
      <c r="AI293" s="692"/>
      <c r="AJ293" s="432"/>
      <c r="AK293" s="432"/>
      <c r="AL293" s="426"/>
    </row>
    <row r="294" spans="2:38">
      <c r="B294" s="426"/>
      <c r="C294" s="426"/>
      <c r="D294" s="426"/>
      <c r="E294" s="426"/>
      <c r="F294" s="426"/>
      <c r="G294" s="426"/>
      <c r="H294" s="426"/>
      <c r="I294" s="426"/>
      <c r="J294" s="426"/>
      <c r="K294" s="426"/>
      <c r="L294" s="426"/>
      <c r="M294" s="426"/>
      <c r="N294" s="426"/>
      <c r="O294" s="426"/>
      <c r="P294" s="426"/>
      <c r="Q294" s="426"/>
      <c r="R294" s="426"/>
      <c r="S294" s="426"/>
      <c r="T294" s="426"/>
      <c r="U294" s="427"/>
      <c r="V294" s="427"/>
      <c r="W294" s="427"/>
      <c r="X294" s="705"/>
      <c r="Y294" s="426"/>
      <c r="Z294" s="426"/>
      <c r="AA294" s="426"/>
      <c r="AB294" s="426"/>
      <c r="AC294" s="426"/>
      <c r="AD294" s="426"/>
      <c r="AE294" s="426"/>
      <c r="AF294" s="426"/>
      <c r="AG294" s="692"/>
      <c r="AH294" s="692"/>
      <c r="AI294" s="692"/>
      <c r="AJ294" s="432"/>
      <c r="AK294" s="432"/>
      <c r="AL294" s="426"/>
    </row>
    <row r="295" spans="2:38">
      <c r="B295" s="426"/>
      <c r="C295" s="426"/>
      <c r="D295" s="426"/>
      <c r="E295" s="426"/>
      <c r="F295" s="426"/>
      <c r="G295" s="426"/>
      <c r="H295" s="426"/>
      <c r="I295" s="426"/>
      <c r="J295" s="426"/>
      <c r="K295" s="426"/>
      <c r="L295" s="426"/>
      <c r="M295" s="426"/>
      <c r="N295" s="426"/>
      <c r="O295" s="426"/>
      <c r="P295" s="426"/>
      <c r="Q295" s="426"/>
      <c r="R295" s="426"/>
      <c r="S295" s="426"/>
      <c r="T295" s="426"/>
      <c r="U295" s="427"/>
      <c r="V295" s="427"/>
      <c r="W295" s="427"/>
      <c r="X295" s="705"/>
      <c r="Y295" s="426"/>
      <c r="Z295" s="426"/>
      <c r="AA295" s="426"/>
      <c r="AB295" s="426"/>
      <c r="AC295" s="426"/>
      <c r="AD295" s="426"/>
      <c r="AE295" s="426"/>
      <c r="AF295" s="426"/>
      <c r="AG295" s="692"/>
      <c r="AH295" s="692"/>
      <c r="AI295" s="692"/>
      <c r="AJ295" s="432"/>
      <c r="AK295" s="432"/>
      <c r="AL295" s="426"/>
    </row>
    <row r="296" spans="2:38">
      <c r="B296" s="426"/>
      <c r="C296" s="426"/>
      <c r="D296" s="426"/>
      <c r="E296" s="426"/>
      <c r="F296" s="426"/>
      <c r="G296" s="426"/>
      <c r="H296" s="426"/>
      <c r="I296" s="426"/>
      <c r="J296" s="426"/>
      <c r="K296" s="426"/>
      <c r="L296" s="426"/>
      <c r="M296" s="426"/>
      <c r="N296" s="426"/>
      <c r="O296" s="426"/>
      <c r="P296" s="426"/>
      <c r="Q296" s="426"/>
      <c r="R296" s="426"/>
      <c r="S296" s="426"/>
      <c r="T296" s="426"/>
      <c r="U296" s="427"/>
      <c r="V296" s="427"/>
      <c r="W296" s="427"/>
      <c r="X296" s="705"/>
      <c r="Y296" s="426"/>
      <c r="Z296" s="426"/>
      <c r="AA296" s="426"/>
      <c r="AB296" s="426"/>
      <c r="AC296" s="426"/>
      <c r="AD296" s="426"/>
      <c r="AE296" s="426"/>
      <c r="AF296" s="426"/>
      <c r="AG296" s="692"/>
      <c r="AH296" s="692"/>
      <c r="AI296" s="692"/>
      <c r="AJ296" s="432"/>
      <c r="AK296" s="432"/>
      <c r="AL296" s="426"/>
    </row>
    <row r="297" spans="2:38">
      <c r="B297" s="426"/>
      <c r="C297" s="426"/>
      <c r="D297" s="426"/>
      <c r="E297" s="426"/>
      <c r="F297" s="426"/>
      <c r="G297" s="426"/>
      <c r="H297" s="426"/>
      <c r="I297" s="426"/>
      <c r="J297" s="426"/>
      <c r="K297" s="426"/>
      <c r="L297" s="426"/>
      <c r="M297" s="426"/>
      <c r="N297" s="426"/>
      <c r="O297" s="426"/>
      <c r="P297" s="426"/>
      <c r="Q297" s="426"/>
      <c r="R297" s="426"/>
      <c r="S297" s="426"/>
      <c r="T297" s="426"/>
      <c r="U297" s="427"/>
      <c r="V297" s="427"/>
      <c r="W297" s="427"/>
      <c r="X297" s="705"/>
      <c r="Y297" s="426"/>
      <c r="Z297" s="426"/>
      <c r="AA297" s="426"/>
      <c r="AB297" s="426"/>
      <c r="AC297" s="426"/>
      <c r="AD297" s="426"/>
      <c r="AE297" s="426"/>
      <c r="AF297" s="426"/>
      <c r="AG297" s="692"/>
      <c r="AH297" s="692"/>
      <c r="AI297" s="692"/>
      <c r="AJ297" s="432"/>
      <c r="AK297" s="432"/>
      <c r="AL297" s="426"/>
    </row>
    <row r="298" spans="2:38">
      <c r="B298" s="426"/>
      <c r="C298" s="426"/>
      <c r="D298" s="426"/>
      <c r="E298" s="426"/>
      <c r="F298" s="426"/>
      <c r="G298" s="426"/>
      <c r="H298" s="426"/>
      <c r="I298" s="426"/>
      <c r="J298" s="426"/>
      <c r="K298" s="426"/>
      <c r="L298" s="426"/>
      <c r="M298" s="426"/>
      <c r="N298" s="426"/>
      <c r="O298" s="426"/>
      <c r="P298" s="426"/>
      <c r="Q298" s="426"/>
      <c r="R298" s="426"/>
      <c r="S298" s="426"/>
      <c r="T298" s="426"/>
      <c r="U298" s="427"/>
      <c r="V298" s="427"/>
      <c r="W298" s="427"/>
      <c r="X298" s="705"/>
      <c r="Y298" s="426"/>
      <c r="Z298" s="426"/>
      <c r="AA298" s="426"/>
      <c r="AB298" s="426"/>
      <c r="AC298" s="426"/>
      <c r="AD298" s="426"/>
      <c r="AE298" s="426"/>
      <c r="AF298" s="426"/>
      <c r="AG298" s="692"/>
      <c r="AH298" s="692"/>
      <c r="AI298" s="692"/>
      <c r="AJ298" s="432"/>
      <c r="AK298" s="432"/>
      <c r="AL298" s="426"/>
    </row>
    <row r="299" spans="2:38">
      <c r="B299" s="426"/>
      <c r="C299" s="426"/>
      <c r="D299" s="426"/>
      <c r="E299" s="426"/>
      <c r="F299" s="426"/>
      <c r="G299" s="426"/>
      <c r="H299" s="426"/>
      <c r="I299" s="426"/>
      <c r="J299" s="426"/>
      <c r="K299" s="426"/>
      <c r="L299" s="426"/>
      <c r="M299" s="426"/>
      <c r="N299" s="426"/>
      <c r="O299" s="426"/>
      <c r="P299" s="426"/>
      <c r="Q299" s="426"/>
      <c r="R299" s="426"/>
      <c r="S299" s="426"/>
      <c r="T299" s="426"/>
      <c r="U299" s="427"/>
      <c r="V299" s="427"/>
      <c r="W299" s="427"/>
      <c r="X299" s="705"/>
      <c r="Y299" s="426"/>
      <c r="Z299" s="426"/>
      <c r="AA299" s="426"/>
      <c r="AB299" s="426"/>
      <c r="AC299" s="426"/>
      <c r="AD299" s="426"/>
      <c r="AE299" s="426"/>
      <c r="AF299" s="426"/>
      <c r="AG299" s="692"/>
      <c r="AH299" s="692"/>
      <c r="AI299" s="692"/>
      <c r="AJ299" s="432"/>
      <c r="AK299" s="432"/>
      <c r="AL299" s="426"/>
    </row>
    <row r="300" spans="2:38">
      <c r="B300" s="426"/>
      <c r="C300" s="426"/>
      <c r="D300" s="426"/>
      <c r="E300" s="426"/>
      <c r="F300" s="426"/>
      <c r="G300" s="426"/>
      <c r="H300" s="426"/>
      <c r="I300" s="426"/>
      <c r="J300" s="426"/>
      <c r="K300" s="426"/>
      <c r="L300" s="426"/>
      <c r="M300" s="426"/>
      <c r="N300" s="426"/>
      <c r="O300" s="426"/>
      <c r="P300" s="426"/>
      <c r="Q300" s="426"/>
      <c r="R300" s="426"/>
      <c r="S300" s="426"/>
      <c r="T300" s="426"/>
      <c r="U300" s="427"/>
      <c r="V300" s="427"/>
      <c r="W300" s="427"/>
      <c r="X300" s="705"/>
      <c r="Y300" s="426"/>
      <c r="Z300" s="426"/>
      <c r="AA300" s="426"/>
      <c r="AB300" s="426"/>
      <c r="AC300" s="426"/>
      <c r="AD300" s="426"/>
      <c r="AE300" s="426"/>
      <c r="AF300" s="426"/>
      <c r="AG300" s="692"/>
      <c r="AH300" s="692"/>
      <c r="AI300" s="692"/>
      <c r="AJ300" s="432"/>
      <c r="AK300" s="432"/>
      <c r="AL300" s="426"/>
    </row>
    <row r="301" spans="2:38">
      <c r="B301" s="426"/>
      <c r="C301" s="426"/>
      <c r="D301" s="426"/>
      <c r="E301" s="426"/>
      <c r="F301" s="426"/>
      <c r="G301" s="426"/>
      <c r="H301" s="426"/>
      <c r="I301" s="426"/>
      <c r="J301" s="426"/>
      <c r="K301" s="426"/>
      <c r="L301" s="426"/>
      <c r="M301" s="426"/>
      <c r="N301" s="426"/>
      <c r="O301" s="426"/>
      <c r="P301" s="426"/>
      <c r="Q301" s="426"/>
      <c r="R301" s="426"/>
      <c r="S301" s="426"/>
      <c r="T301" s="426"/>
      <c r="U301" s="427"/>
      <c r="V301" s="427"/>
      <c r="W301" s="427"/>
      <c r="X301" s="705"/>
      <c r="Y301" s="426"/>
      <c r="Z301" s="426"/>
      <c r="AA301" s="426"/>
      <c r="AB301" s="426"/>
      <c r="AC301" s="426"/>
      <c r="AD301" s="426"/>
      <c r="AE301" s="426"/>
      <c r="AF301" s="426"/>
      <c r="AG301" s="692"/>
      <c r="AH301" s="692"/>
      <c r="AI301" s="692"/>
      <c r="AJ301" s="432"/>
      <c r="AK301" s="432"/>
      <c r="AL301" s="426"/>
    </row>
    <row r="302" spans="2:38">
      <c r="B302" s="426"/>
      <c r="C302" s="426"/>
      <c r="D302" s="426"/>
      <c r="E302" s="426"/>
      <c r="F302" s="426"/>
      <c r="G302" s="426"/>
      <c r="H302" s="426"/>
      <c r="I302" s="426"/>
      <c r="J302" s="426"/>
      <c r="K302" s="426"/>
      <c r="L302" s="426"/>
      <c r="M302" s="426"/>
      <c r="N302" s="426"/>
      <c r="O302" s="426"/>
      <c r="P302" s="426"/>
      <c r="Q302" s="426"/>
      <c r="R302" s="426"/>
      <c r="S302" s="426"/>
      <c r="T302" s="426"/>
      <c r="U302" s="427"/>
      <c r="V302" s="427"/>
      <c r="W302" s="427"/>
      <c r="X302" s="705"/>
      <c r="Y302" s="426"/>
      <c r="Z302" s="426"/>
      <c r="AA302" s="426"/>
      <c r="AB302" s="426"/>
      <c r="AC302" s="426"/>
      <c r="AD302" s="426"/>
      <c r="AE302" s="426"/>
      <c r="AF302" s="426"/>
      <c r="AG302" s="692"/>
      <c r="AH302" s="692"/>
      <c r="AI302" s="692"/>
      <c r="AJ302" s="432"/>
      <c r="AK302" s="432"/>
      <c r="AL302" s="426"/>
    </row>
    <row r="303" spans="2:38">
      <c r="B303" s="426"/>
      <c r="C303" s="426"/>
      <c r="D303" s="426"/>
      <c r="E303" s="426"/>
      <c r="F303" s="426"/>
      <c r="G303" s="426"/>
      <c r="H303" s="426"/>
      <c r="I303" s="426"/>
      <c r="J303" s="426"/>
      <c r="K303" s="426"/>
      <c r="L303" s="426"/>
      <c r="M303" s="426"/>
      <c r="N303" s="426"/>
      <c r="O303" s="426"/>
      <c r="P303" s="426"/>
      <c r="Q303" s="426"/>
      <c r="R303" s="426"/>
      <c r="S303" s="426"/>
      <c r="T303" s="426"/>
      <c r="U303" s="427"/>
      <c r="V303" s="427"/>
      <c r="W303" s="427"/>
      <c r="X303" s="705"/>
      <c r="Y303" s="426"/>
      <c r="Z303" s="426"/>
      <c r="AA303" s="426"/>
      <c r="AB303" s="426"/>
      <c r="AC303" s="426"/>
      <c r="AD303" s="426"/>
      <c r="AE303" s="426"/>
      <c r="AF303" s="426"/>
      <c r="AG303" s="692"/>
      <c r="AH303" s="692"/>
      <c r="AI303" s="692"/>
      <c r="AJ303" s="432"/>
      <c r="AK303" s="432"/>
      <c r="AL303" s="426"/>
    </row>
    <row r="304" spans="2:38">
      <c r="B304" s="426"/>
      <c r="C304" s="426"/>
      <c r="D304" s="426"/>
      <c r="E304" s="426"/>
      <c r="F304" s="426"/>
      <c r="G304" s="426"/>
      <c r="H304" s="426"/>
      <c r="I304" s="426"/>
      <c r="J304" s="426"/>
      <c r="K304" s="426"/>
      <c r="L304" s="426"/>
      <c r="M304" s="426"/>
      <c r="N304" s="426"/>
      <c r="O304" s="426"/>
      <c r="P304" s="426"/>
      <c r="Q304" s="426"/>
      <c r="R304" s="426"/>
      <c r="S304" s="426"/>
      <c r="T304" s="426"/>
      <c r="U304" s="427"/>
      <c r="V304" s="427"/>
      <c r="W304" s="427"/>
      <c r="X304" s="705"/>
      <c r="Y304" s="426"/>
      <c r="Z304" s="426"/>
      <c r="AA304" s="426"/>
      <c r="AB304" s="426"/>
      <c r="AC304" s="426"/>
      <c r="AD304" s="426"/>
      <c r="AE304" s="426"/>
      <c r="AF304" s="426"/>
      <c r="AG304" s="692"/>
      <c r="AH304" s="692"/>
      <c r="AI304" s="692"/>
      <c r="AJ304" s="432"/>
      <c r="AK304" s="432"/>
      <c r="AL304" s="426"/>
    </row>
    <row r="305" spans="2:38">
      <c r="B305" s="426"/>
      <c r="C305" s="426"/>
      <c r="D305" s="426"/>
      <c r="E305" s="426"/>
      <c r="F305" s="426"/>
      <c r="G305" s="426"/>
      <c r="H305" s="426"/>
      <c r="I305" s="426"/>
      <c r="J305" s="426"/>
      <c r="K305" s="426"/>
      <c r="L305" s="426"/>
      <c r="M305" s="426"/>
      <c r="N305" s="426"/>
      <c r="O305" s="426"/>
      <c r="P305" s="426"/>
      <c r="Q305" s="426"/>
      <c r="R305" s="426"/>
      <c r="S305" s="426"/>
      <c r="T305" s="426"/>
      <c r="U305" s="427"/>
      <c r="V305" s="427"/>
      <c r="W305" s="427"/>
      <c r="X305" s="705"/>
      <c r="Y305" s="426"/>
      <c r="Z305" s="426"/>
      <c r="AA305" s="426"/>
      <c r="AB305" s="426"/>
      <c r="AC305" s="426"/>
      <c r="AD305" s="426"/>
      <c r="AE305" s="426"/>
      <c r="AF305" s="426"/>
      <c r="AG305" s="692"/>
      <c r="AH305" s="692"/>
      <c r="AI305" s="692"/>
      <c r="AJ305" s="432"/>
      <c r="AK305" s="432"/>
      <c r="AL305" s="426"/>
    </row>
    <row r="306" spans="2:38">
      <c r="B306" s="426"/>
      <c r="C306" s="426"/>
      <c r="D306" s="426"/>
      <c r="E306" s="426"/>
      <c r="F306" s="426"/>
      <c r="G306" s="426"/>
      <c r="H306" s="426"/>
      <c r="I306" s="426"/>
      <c r="J306" s="426"/>
      <c r="K306" s="426"/>
      <c r="L306" s="426"/>
      <c r="M306" s="426"/>
      <c r="N306" s="426"/>
      <c r="O306" s="426"/>
      <c r="P306" s="426"/>
      <c r="Q306" s="426"/>
      <c r="R306" s="426"/>
      <c r="S306" s="426"/>
      <c r="T306" s="426"/>
      <c r="U306" s="427"/>
      <c r="V306" s="427"/>
      <c r="W306" s="427"/>
      <c r="X306" s="705"/>
      <c r="Y306" s="426"/>
      <c r="Z306" s="426"/>
      <c r="AA306" s="426"/>
      <c r="AB306" s="426"/>
      <c r="AC306" s="426"/>
      <c r="AD306" s="426"/>
      <c r="AE306" s="426"/>
      <c r="AF306" s="426"/>
      <c r="AG306" s="692"/>
      <c r="AH306" s="692"/>
      <c r="AI306" s="692"/>
      <c r="AJ306" s="432"/>
      <c r="AK306" s="432"/>
      <c r="AL306" s="426"/>
    </row>
    <row r="307" spans="2:38">
      <c r="B307" s="426"/>
      <c r="C307" s="426"/>
      <c r="D307" s="426"/>
      <c r="E307" s="426"/>
      <c r="F307" s="426"/>
      <c r="G307" s="426"/>
      <c r="H307" s="426"/>
      <c r="I307" s="426"/>
      <c r="J307" s="426"/>
      <c r="K307" s="426"/>
      <c r="L307" s="426"/>
      <c r="M307" s="426"/>
      <c r="N307" s="426"/>
      <c r="O307" s="426"/>
      <c r="P307" s="426"/>
      <c r="Q307" s="426"/>
      <c r="R307" s="426"/>
      <c r="S307" s="426"/>
      <c r="T307" s="426"/>
      <c r="U307" s="427"/>
      <c r="V307" s="427"/>
      <c r="W307" s="427"/>
      <c r="X307" s="705"/>
      <c r="Y307" s="426"/>
      <c r="Z307" s="426"/>
      <c r="AA307" s="426"/>
      <c r="AB307" s="426"/>
      <c r="AC307" s="426"/>
      <c r="AD307" s="426"/>
      <c r="AE307" s="426"/>
      <c r="AF307" s="426"/>
      <c r="AG307" s="692"/>
      <c r="AH307" s="692"/>
      <c r="AI307" s="692"/>
      <c r="AJ307" s="432"/>
      <c r="AK307" s="432"/>
      <c r="AL307" s="426"/>
    </row>
    <row r="308" spans="2:38">
      <c r="B308" s="426"/>
      <c r="C308" s="426"/>
      <c r="D308" s="426"/>
      <c r="E308" s="426"/>
      <c r="F308" s="426"/>
      <c r="G308" s="426"/>
      <c r="H308" s="426"/>
      <c r="I308" s="426"/>
      <c r="J308" s="426"/>
      <c r="K308" s="426"/>
      <c r="L308" s="426"/>
      <c r="M308" s="426"/>
      <c r="N308" s="426"/>
      <c r="O308" s="426"/>
      <c r="P308" s="426"/>
      <c r="Q308" s="426"/>
      <c r="R308" s="426"/>
      <c r="S308" s="426"/>
      <c r="T308" s="426"/>
      <c r="U308" s="427"/>
      <c r="V308" s="427"/>
      <c r="W308" s="427"/>
      <c r="X308" s="705"/>
      <c r="Y308" s="426"/>
      <c r="Z308" s="426"/>
      <c r="AA308" s="426"/>
      <c r="AB308" s="426"/>
      <c r="AC308" s="426"/>
      <c r="AD308" s="426"/>
      <c r="AE308" s="426"/>
      <c r="AF308" s="426"/>
      <c r="AG308" s="692"/>
      <c r="AH308" s="692"/>
      <c r="AI308" s="692"/>
      <c r="AJ308" s="432"/>
      <c r="AK308" s="432"/>
      <c r="AL308" s="426"/>
    </row>
    <row r="309" spans="2:38">
      <c r="B309" s="426"/>
      <c r="C309" s="426"/>
      <c r="D309" s="426"/>
      <c r="E309" s="426"/>
      <c r="F309" s="426"/>
      <c r="G309" s="426"/>
      <c r="H309" s="426"/>
      <c r="I309" s="426"/>
      <c r="J309" s="426"/>
      <c r="K309" s="426"/>
      <c r="L309" s="426"/>
      <c r="M309" s="426"/>
      <c r="N309" s="426"/>
      <c r="O309" s="426"/>
      <c r="P309" s="426"/>
      <c r="Q309" s="426"/>
      <c r="R309" s="426"/>
      <c r="S309" s="426"/>
      <c r="T309" s="426"/>
      <c r="U309" s="427"/>
      <c r="V309" s="427"/>
      <c r="W309" s="427"/>
      <c r="X309" s="705"/>
      <c r="Y309" s="426"/>
      <c r="Z309" s="426"/>
      <c r="AA309" s="426"/>
      <c r="AB309" s="426"/>
      <c r="AC309" s="426"/>
      <c r="AD309" s="426"/>
      <c r="AE309" s="426"/>
      <c r="AF309" s="426"/>
      <c r="AG309" s="692"/>
      <c r="AH309" s="692"/>
      <c r="AI309" s="692"/>
      <c r="AJ309" s="432"/>
      <c r="AK309" s="432"/>
      <c r="AL309" s="426"/>
    </row>
    <row r="310" spans="2:38">
      <c r="B310" s="426"/>
      <c r="C310" s="426"/>
      <c r="D310" s="426"/>
      <c r="E310" s="426"/>
      <c r="F310" s="426"/>
      <c r="G310" s="426"/>
      <c r="H310" s="426"/>
      <c r="I310" s="426"/>
      <c r="J310" s="426"/>
      <c r="K310" s="426"/>
      <c r="L310" s="426"/>
      <c r="M310" s="426"/>
      <c r="N310" s="426"/>
      <c r="O310" s="426"/>
      <c r="P310" s="426"/>
      <c r="Q310" s="426"/>
      <c r="R310" s="426"/>
      <c r="S310" s="426"/>
      <c r="T310" s="426"/>
      <c r="U310" s="427"/>
      <c r="V310" s="427"/>
      <c r="W310" s="427"/>
      <c r="X310" s="705"/>
      <c r="Y310" s="426"/>
      <c r="Z310" s="426"/>
      <c r="AA310" s="426"/>
      <c r="AB310" s="426"/>
      <c r="AC310" s="426"/>
      <c r="AD310" s="426"/>
      <c r="AE310" s="426"/>
      <c r="AF310" s="426"/>
      <c r="AG310" s="692"/>
      <c r="AH310" s="692"/>
      <c r="AI310" s="692"/>
      <c r="AJ310" s="432"/>
      <c r="AK310" s="432"/>
      <c r="AL310" s="426"/>
    </row>
    <row r="311" spans="2:38">
      <c r="B311" s="426"/>
      <c r="C311" s="426"/>
      <c r="D311" s="426"/>
      <c r="E311" s="426"/>
      <c r="F311" s="426"/>
      <c r="G311" s="426"/>
      <c r="H311" s="426"/>
      <c r="I311" s="426"/>
      <c r="J311" s="426"/>
      <c r="K311" s="426"/>
      <c r="L311" s="426"/>
      <c r="M311" s="426"/>
      <c r="N311" s="426"/>
      <c r="O311" s="426"/>
      <c r="P311" s="426"/>
      <c r="Q311" s="426"/>
      <c r="R311" s="426"/>
      <c r="S311" s="426"/>
      <c r="T311" s="426"/>
      <c r="U311" s="427"/>
      <c r="V311" s="427"/>
      <c r="W311" s="427"/>
      <c r="X311" s="705"/>
      <c r="Y311" s="426"/>
      <c r="Z311" s="426"/>
      <c r="AA311" s="426"/>
      <c r="AB311" s="426"/>
      <c r="AC311" s="426"/>
      <c r="AD311" s="426"/>
      <c r="AE311" s="426"/>
      <c r="AF311" s="426"/>
      <c r="AG311" s="692"/>
      <c r="AH311" s="692"/>
      <c r="AI311" s="692"/>
      <c r="AJ311" s="432"/>
      <c r="AK311" s="432"/>
      <c r="AL311" s="426"/>
    </row>
    <row r="312" spans="2:38">
      <c r="B312" s="426"/>
      <c r="C312" s="426"/>
      <c r="D312" s="426"/>
      <c r="E312" s="426"/>
      <c r="F312" s="426"/>
      <c r="G312" s="426"/>
      <c r="H312" s="426"/>
      <c r="I312" s="426"/>
      <c r="J312" s="426"/>
      <c r="K312" s="426"/>
      <c r="L312" s="426"/>
      <c r="M312" s="426"/>
      <c r="N312" s="426"/>
      <c r="O312" s="426"/>
      <c r="P312" s="426"/>
      <c r="Q312" s="426"/>
      <c r="R312" s="426"/>
      <c r="S312" s="426"/>
      <c r="T312" s="426"/>
      <c r="U312" s="427"/>
      <c r="V312" s="427"/>
      <c r="W312" s="427"/>
      <c r="X312" s="705"/>
      <c r="Y312" s="426"/>
      <c r="Z312" s="426"/>
      <c r="AA312" s="426"/>
      <c r="AB312" s="426"/>
      <c r="AC312" s="426"/>
      <c r="AD312" s="426"/>
      <c r="AE312" s="426"/>
      <c r="AF312" s="426"/>
      <c r="AG312" s="692"/>
      <c r="AH312" s="692"/>
      <c r="AI312" s="692"/>
      <c r="AJ312" s="432"/>
      <c r="AK312" s="432"/>
      <c r="AL312" s="426"/>
    </row>
    <row r="313" spans="2:38">
      <c r="B313" s="426"/>
      <c r="C313" s="426"/>
      <c r="D313" s="426"/>
      <c r="E313" s="426"/>
      <c r="F313" s="426"/>
      <c r="G313" s="426"/>
      <c r="H313" s="426"/>
      <c r="I313" s="426"/>
      <c r="J313" s="426"/>
      <c r="K313" s="426"/>
      <c r="L313" s="426"/>
      <c r="M313" s="426"/>
      <c r="N313" s="426"/>
      <c r="O313" s="426"/>
      <c r="P313" s="426"/>
      <c r="Q313" s="426"/>
      <c r="R313" s="426"/>
      <c r="S313" s="426"/>
      <c r="T313" s="426"/>
      <c r="U313" s="427"/>
      <c r="V313" s="427"/>
      <c r="W313" s="427"/>
      <c r="X313" s="705"/>
      <c r="Y313" s="426"/>
      <c r="Z313" s="426"/>
      <c r="AA313" s="426"/>
      <c r="AB313" s="426"/>
      <c r="AC313" s="426"/>
      <c r="AD313" s="426"/>
      <c r="AE313" s="426"/>
      <c r="AF313" s="426"/>
      <c r="AG313" s="692"/>
      <c r="AH313" s="692"/>
      <c r="AI313" s="692"/>
      <c r="AJ313" s="432"/>
      <c r="AK313" s="432"/>
      <c r="AL313" s="426"/>
    </row>
    <row r="314" spans="2:38">
      <c r="B314" s="426"/>
      <c r="C314" s="426"/>
      <c r="D314" s="426"/>
      <c r="E314" s="426"/>
      <c r="F314" s="426"/>
      <c r="G314" s="426"/>
      <c r="H314" s="426"/>
      <c r="I314" s="426"/>
      <c r="J314" s="426"/>
      <c r="K314" s="426"/>
      <c r="L314" s="426"/>
      <c r="M314" s="426"/>
      <c r="N314" s="426"/>
      <c r="O314" s="426"/>
      <c r="P314" s="426"/>
      <c r="Q314" s="426"/>
      <c r="R314" s="426"/>
      <c r="S314" s="426"/>
      <c r="T314" s="426"/>
      <c r="U314" s="427"/>
      <c r="V314" s="427"/>
      <c r="W314" s="427"/>
      <c r="X314" s="705"/>
      <c r="Y314" s="426"/>
      <c r="Z314" s="426"/>
      <c r="AA314" s="426"/>
      <c r="AB314" s="426"/>
      <c r="AC314" s="426"/>
      <c r="AD314" s="426"/>
      <c r="AE314" s="426"/>
      <c r="AF314" s="426"/>
      <c r="AG314" s="692"/>
      <c r="AH314" s="692"/>
      <c r="AI314" s="692"/>
      <c r="AJ314" s="432"/>
      <c r="AK314" s="432"/>
      <c r="AL314" s="426"/>
    </row>
    <row r="315" spans="2:38">
      <c r="B315" s="426"/>
      <c r="C315" s="426"/>
      <c r="D315" s="426"/>
      <c r="E315" s="426"/>
      <c r="F315" s="426"/>
      <c r="G315" s="426"/>
      <c r="H315" s="426"/>
      <c r="I315" s="426"/>
      <c r="J315" s="426"/>
      <c r="K315" s="426"/>
      <c r="L315" s="426"/>
      <c r="M315" s="426"/>
      <c r="N315" s="426"/>
      <c r="O315" s="426"/>
      <c r="P315" s="426"/>
      <c r="Q315" s="426"/>
      <c r="R315" s="426"/>
      <c r="S315" s="426"/>
      <c r="T315" s="426"/>
      <c r="U315" s="427"/>
      <c r="V315" s="427"/>
      <c r="W315" s="427"/>
      <c r="X315" s="705"/>
      <c r="Y315" s="426"/>
      <c r="Z315" s="426"/>
      <c r="AA315" s="426"/>
      <c r="AB315" s="426"/>
      <c r="AC315" s="426"/>
      <c r="AD315" s="426"/>
      <c r="AE315" s="426"/>
      <c r="AF315" s="426"/>
      <c r="AG315" s="692"/>
      <c r="AH315" s="692"/>
      <c r="AI315" s="692"/>
      <c r="AJ315" s="432"/>
      <c r="AK315" s="432"/>
      <c r="AL315" s="426"/>
    </row>
    <row r="316" spans="2:38">
      <c r="B316" s="426"/>
      <c r="C316" s="426"/>
      <c r="D316" s="426"/>
      <c r="E316" s="426"/>
      <c r="F316" s="426"/>
      <c r="G316" s="426"/>
      <c r="H316" s="426"/>
      <c r="I316" s="426"/>
      <c r="J316" s="426"/>
      <c r="K316" s="426"/>
      <c r="L316" s="426"/>
      <c r="M316" s="426"/>
      <c r="N316" s="426"/>
      <c r="O316" s="426"/>
      <c r="P316" s="426"/>
      <c r="Q316" s="426"/>
      <c r="R316" s="426"/>
      <c r="S316" s="426"/>
      <c r="T316" s="426"/>
      <c r="U316" s="427"/>
      <c r="V316" s="427"/>
      <c r="W316" s="427"/>
      <c r="X316" s="705"/>
      <c r="Y316" s="426"/>
      <c r="Z316" s="426"/>
      <c r="AA316" s="426"/>
      <c r="AB316" s="426"/>
      <c r="AC316" s="426"/>
      <c r="AD316" s="426"/>
      <c r="AE316" s="426"/>
      <c r="AF316" s="426"/>
      <c r="AG316" s="692"/>
      <c r="AH316" s="692"/>
      <c r="AI316" s="692"/>
      <c r="AJ316" s="432"/>
      <c r="AK316" s="432"/>
      <c r="AL316" s="426"/>
    </row>
    <row r="317" spans="2:38">
      <c r="B317" s="426"/>
      <c r="C317" s="426"/>
      <c r="D317" s="426"/>
      <c r="E317" s="426"/>
      <c r="F317" s="426"/>
      <c r="G317" s="426"/>
      <c r="H317" s="426"/>
      <c r="I317" s="426"/>
      <c r="J317" s="426"/>
      <c r="K317" s="426"/>
      <c r="L317" s="426"/>
      <c r="M317" s="426"/>
      <c r="N317" s="426"/>
      <c r="O317" s="426"/>
      <c r="P317" s="426"/>
      <c r="Q317" s="426"/>
      <c r="R317" s="426"/>
      <c r="S317" s="426"/>
      <c r="T317" s="426"/>
      <c r="U317" s="427"/>
      <c r="V317" s="427"/>
      <c r="W317" s="427"/>
      <c r="X317" s="705"/>
      <c r="Y317" s="426"/>
      <c r="Z317" s="426"/>
      <c r="AA317" s="426"/>
      <c r="AB317" s="426"/>
      <c r="AC317" s="426"/>
      <c r="AD317" s="426"/>
      <c r="AE317" s="426"/>
      <c r="AF317" s="426"/>
      <c r="AG317" s="692"/>
      <c r="AH317" s="692"/>
      <c r="AI317" s="692"/>
      <c r="AJ317" s="432"/>
      <c r="AK317" s="432"/>
      <c r="AL317" s="426"/>
    </row>
    <row r="318" spans="2:38">
      <c r="B318" s="426"/>
      <c r="C318" s="426"/>
      <c r="D318" s="426"/>
      <c r="E318" s="426"/>
      <c r="F318" s="426"/>
      <c r="G318" s="426"/>
      <c r="H318" s="426"/>
      <c r="I318" s="426"/>
      <c r="J318" s="426"/>
      <c r="K318" s="426"/>
      <c r="L318" s="426"/>
      <c r="M318" s="426"/>
      <c r="N318" s="426"/>
      <c r="O318" s="426"/>
      <c r="P318" s="426"/>
      <c r="Q318" s="426"/>
      <c r="R318" s="426"/>
      <c r="S318" s="426"/>
      <c r="T318" s="426"/>
      <c r="U318" s="427"/>
      <c r="V318" s="427"/>
      <c r="W318" s="427"/>
      <c r="X318" s="705"/>
      <c r="Y318" s="426"/>
      <c r="Z318" s="426"/>
      <c r="AA318" s="426"/>
      <c r="AB318" s="426"/>
      <c r="AC318" s="426"/>
      <c r="AD318" s="426"/>
      <c r="AE318" s="426"/>
      <c r="AF318" s="426"/>
      <c r="AG318" s="692"/>
      <c r="AH318" s="692"/>
      <c r="AI318" s="692"/>
      <c r="AJ318" s="432"/>
      <c r="AK318" s="432"/>
      <c r="AL318" s="426"/>
    </row>
    <row r="319" spans="2:38">
      <c r="B319" s="426"/>
      <c r="C319" s="426"/>
      <c r="D319" s="426"/>
      <c r="E319" s="426"/>
      <c r="F319" s="426"/>
      <c r="G319" s="426"/>
      <c r="H319" s="426"/>
      <c r="I319" s="426"/>
      <c r="J319" s="426"/>
      <c r="K319" s="426"/>
      <c r="L319" s="426"/>
      <c r="M319" s="426"/>
      <c r="N319" s="426"/>
      <c r="O319" s="426"/>
      <c r="P319" s="426"/>
      <c r="Q319" s="426"/>
      <c r="R319" s="426"/>
      <c r="S319" s="426"/>
      <c r="T319" s="426"/>
      <c r="U319" s="427"/>
      <c r="V319" s="427"/>
      <c r="W319" s="427"/>
      <c r="X319" s="705"/>
      <c r="Y319" s="426"/>
      <c r="Z319" s="426"/>
      <c r="AA319" s="426"/>
      <c r="AB319" s="426"/>
      <c r="AC319" s="426"/>
      <c r="AD319" s="426"/>
      <c r="AE319" s="426"/>
      <c r="AF319" s="426"/>
      <c r="AG319" s="692"/>
      <c r="AH319" s="692"/>
      <c r="AI319" s="692"/>
      <c r="AJ319" s="432"/>
      <c r="AK319" s="432"/>
      <c r="AL319" s="426"/>
    </row>
    <row r="320" spans="2:38">
      <c r="B320" s="426"/>
      <c r="C320" s="426"/>
      <c r="D320" s="426"/>
      <c r="E320" s="426"/>
      <c r="F320" s="426"/>
      <c r="G320" s="426"/>
      <c r="H320" s="426"/>
      <c r="I320" s="426"/>
      <c r="J320" s="426"/>
      <c r="K320" s="426"/>
      <c r="L320" s="426"/>
      <c r="M320" s="426"/>
      <c r="N320" s="426"/>
      <c r="O320" s="426"/>
      <c r="P320" s="426"/>
      <c r="Q320" s="426"/>
      <c r="R320" s="426"/>
      <c r="S320" s="426"/>
      <c r="T320" s="426"/>
      <c r="U320" s="427"/>
      <c r="V320" s="427"/>
      <c r="W320" s="427"/>
      <c r="X320" s="705"/>
      <c r="Y320" s="426"/>
      <c r="Z320" s="426"/>
      <c r="AA320" s="426"/>
      <c r="AB320" s="426"/>
      <c r="AC320" s="426"/>
      <c r="AD320" s="426"/>
      <c r="AE320" s="426"/>
      <c r="AF320" s="426"/>
      <c r="AG320" s="692"/>
      <c r="AH320" s="692"/>
      <c r="AI320" s="692"/>
      <c r="AJ320" s="432"/>
      <c r="AK320" s="432"/>
      <c r="AL320" s="426"/>
    </row>
    <row r="321" spans="2:38">
      <c r="B321" s="426"/>
      <c r="C321" s="426"/>
      <c r="D321" s="426"/>
      <c r="E321" s="426"/>
      <c r="F321" s="426"/>
      <c r="G321" s="426"/>
      <c r="H321" s="426"/>
      <c r="I321" s="426"/>
      <c r="J321" s="426"/>
      <c r="K321" s="426"/>
      <c r="L321" s="426"/>
      <c r="M321" s="426"/>
      <c r="N321" s="426"/>
      <c r="O321" s="426"/>
      <c r="P321" s="426"/>
      <c r="Q321" s="426"/>
      <c r="R321" s="426"/>
      <c r="S321" s="426"/>
      <c r="T321" s="426"/>
      <c r="U321" s="427"/>
      <c r="V321" s="427"/>
      <c r="W321" s="427"/>
      <c r="X321" s="705"/>
      <c r="Y321" s="426"/>
      <c r="Z321" s="426"/>
      <c r="AA321" s="426"/>
      <c r="AB321" s="426"/>
      <c r="AC321" s="426"/>
      <c r="AD321" s="426"/>
      <c r="AE321" s="426"/>
      <c r="AF321" s="426"/>
      <c r="AG321" s="692"/>
      <c r="AH321" s="692"/>
      <c r="AI321" s="692"/>
      <c r="AJ321" s="432"/>
      <c r="AK321" s="432"/>
      <c r="AL321" s="426"/>
    </row>
    <row r="322" spans="2:38">
      <c r="B322" s="426"/>
      <c r="C322" s="426"/>
      <c r="D322" s="426"/>
      <c r="E322" s="426"/>
      <c r="F322" s="426"/>
      <c r="G322" s="426"/>
      <c r="H322" s="426"/>
      <c r="I322" s="426"/>
      <c r="J322" s="426"/>
      <c r="K322" s="426"/>
      <c r="L322" s="426"/>
      <c r="M322" s="426"/>
      <c r="N322" s="426"/>
      <c r="O322" s="426"/>
      <c r="P322" s="426"/>
      <c r="Q322" s="426"/>
      <c r="R322" s="426"/>
      <c r="S322" s="426"/>
      <c r="T322" s="426"/>
      <c r="U322" s="427"/>
      <c r="V322" s="427"/>
      <c r="W322" s="427"/>
      <c r="X322" s="705"/>
      <c r="Y322" s="426"/>
      <c r="Z322" s="426"/>
      <c r="AA322" s="426"/>
      <c r="AB322" s="426"/>
      <c r="AC322" s="426"/>
      <c r="AD322" s="426"/>
      <c r="AE322" s="426"/>
      <c r="AF322" s="426"/>
      <c r="AG322" s="692"/>
      <c r="AH322" s="692"/>
      <c r="AI322" s="692"/>
      <c r="AJ322" s="432"/>
      <c r="AK322" s="432"/>
      <c r="AL322" s="426"/>
    </row>
    <row r="323" spans="2:38">
      <c r="B323" s="426"/>
      <c r="C323" s="426"/>
      <c r="D323" s="426"/>
      <c r="E323" s="426"/>
      <c r="F323" s="426"/>
      <c r="G323" s="426"/>
      <c r="H323" s="426"/>
      <c r="I323" s="426"/>
      <c r="J323" s="426"/>
      <c r="K323" s="426"/>
      <c r="L323" s="426"/>
      <c r="M323" s="426"/>
      <c r="N323" s="426"/>
      <c r="O323" s="426"/>
      <c r="P323" s="426"/>
      <c r="Q323" s="426"/>
      <c r="R323" s="426"/>
      <c r="S323" s="426"/>
      <c r="T323" s="426"/>
      <c r="U323" s="427"/>
      <c r="V323" s="427"/>
      <c r="W323" s="427"/>
      <c r="X323" s="705"/>
      <c r="Y323" s="426"/>
      <c r="Z323" s="426"/>
      <c r="AA323" s="426"/>
      <c r="AB323" s="426"/>
      <c r="AC323" s="426"/>
      <c r="AD323" s="426"/>
      <c r="AE323" s="426"/>
      <c r="AF323" s="426"/>
      <c r="AG323" s="692"/>
      <c r="AH323" s="692"/>
      <c r="AI323" s="692"/>
      <c r="AJ323" s="432"/>
      <c r="AK323" s="432"/>
      <c r="AL323" s="426"/>
    </row>
    <row r="324" spans="2:38">
      <c r="B324" s="426"/>
      <c r="C324" s="426"/>
      <c r="D324" s="426"/>
      <c r="E324" s="426"/>
      <c r="F324" s="426"/>
      <c r="G324" s="426"/>
      <c r="H324" s="426"/>
      <c r="I324" s="426"/>
      <c r="J324" s="426"/>
      <c r="K324" s="426"/>
      <c r="L324" s="426"/>
      <c r="M324" s="426"/>
      <c r="N324" s="426"/>
      <c r="O324" s="426"/>
      <c r="P324" s="426"/>
      <c r="Q324" s="426"/>
      <c r="R324" s="426"/>
      <c r="S324" s="426"/>
      <c r="T324" s="426"/>
      <c r="U324" s="427"/>
      <c r="V324" s="427"/>
      <c r="W324" s="427"/>
      <c r="X324" s="705"/>
      <c r="Y324" s="426"/>
      <c r="Z324" s="426"/>
      <c r="AA324" s="426"/>
      <c r="AB324" s="426"/>
      <c r="AC324" s="426"/>
      <c r="AD324" s="426"/>
      <c r="AE324" s="426"/>
      <c r="AF324" s="426"/>
      <c r="AG324" s="692"/>
      <c r="AH324" s="692"/>
      <c r="AI324" s="692"/>
      <c r="AJ324" s="432"/>
      <c r="AK324" s="432"/>
      <c r="AL324" s="426"/>
    </row>
    <row r="325" spans="2:38">
      <c r="B325" s="426"/>
      <c r="C325" s="426"/>
      <c r="D325" s="426"/>
      <c r="E325" s="426"/>
      <c r="F325" s="426"/>
      <c r="G325" s="426"/>
      <c r="H325" s="426"/>
      <c r="I325" s="426"/>
      <c r="J325" s="426"/>
      <c r="K325" s="426"/>
      <c r="L325" s="426"/>
      <c r="M325" s="426"/>
      <c r="N325" s="426"/>
      <c r="O325" s="426"/>
      <c r="P325" s="426"/>
      <c r="Q325" s="426"/>
      <c r="R325" s="426"/>
      <c r="S325" s="426"/>
      <c r="T325" s="426"/>
      <c r="U325" s="427"/>
      <c r="V325" s="427"/>
      <c r="W325" s="427"/>
      <c r="X325" s="705"/>
      <c r="Y325" s="426"/>
      <c r="Z325" s="426"/>
      <c r="AA325" s="426"/>
      <c r="AB325" s="426"/>
      <c r="AC325" s="426"/>
      <c r="AD325" s="426"/>
      <c r="AE325" s="426"/>
      <c r="AF325" s="426"/>
      <c r="AG325" s="692"/>
      <c r="AH325" s="692"/>
      <c r="AI325" s="692"/>
      <c r="AJ325" s="432"/>
      <c r="AK325" s="432"/>
      <c r="AL325" s="426"/>
    </row>
    <row r="326" spans="2:38">
      <c r="B326" s="426"/>
      <c r="C326" s="426"/>
      <c r="D326" s="426"/>
      <c r="E326" s="426"/>
      <c r="F326" s="426"/>
      <c r="G326" s="426"/>
      <c r="H326" s="426"/>
      <c r="I326" s="426"/>
      <c r="J326" s="426"/>
      <c r="K326" s="426"/>
      <c r="L326" s="426"/>
      <c r="M326" s="426"/>
      <c r="N326" s="426"/>
      <c r="O326" s="426"/>
      <c r="P326" s="426"/>
      <c r="Q326" s="426"/>
      <c r="R326" s="426"/>
      <c r="S326" s="426"/>
      <c r="T326" s="426"/>
      <c r="U326" s="427"/>
      <c r="V326" s="427"/>
      <c r="W326" s="427"/>
      <c r="X326" s="705"/>
      <c r="Y326" s="426"/>
      <c r="Z326" s="426"/>
      <c r="AA326" s="426"/>
      <c r="AB326" s="426"/>
      <c r="AC326" s="426"/>
      <c r="AD326" s="426"/>
      <c r="AE326" s="426"/>
      <c r="AF326" s="426"/>
      <c r="AG326" s="692"/>
      <c r="AH326" s="692"/>
      <c r="AI326" s="692"/>
      <c r="AJ326" s="432"/>
      <c r="AK326" s="432"/>
      <c r="AL326" s="426"/>
    </row>
    <row r="327" spans="2:38">
      <c r="B327" s="426"/>
      <c r="C327" s="426"/>
      <c r="D327" s="426"/>
      <c r="E327" s="426"/>
      <c r="F327" s="426"/>
      <c r="G327" s="426"/>
      <c r="H327" s="426"/>
      <c r="I327" s="426"/>
      <c r="J327" s="426"/>
      <c r="K327" s="426"/>
      <c r="L327" s="426"/>
      <c r="M327" s="426"/>
      <c r="N327" s="426"/>
      <c r="O327" s="426"/>
      <c r="P327" s="426"/>
      <c r="Q327" s="426"/>
      <c r="R327" s="426"/>
      <c r="S327" s="426"/>
      <c r="T327" s="426"/>
      <c r="U327" s="427"/>
      <c r="V327" s="427"/>
      <c r="W327" s="427"/>
      <c r="X327" s="705"/>
      <c r="Y327" s="426"/>
      <c r="Z327" s="426"/>
      <c r="AA327" s="426"/>
      <c r="AB327" s="426"/>
      <c r="AC327" s="426"/>
      <c r="AD327" s="426"/>
      <c r="AE327" s="426"/>
      <c r="AF327" s="426"/>
      <c r="AG327" s="692"/>
      <c r="AH327" s="692"/>
      <c r="AI327" s="692"/>
      <c r="AJ327" s="432"/>
      <c r="AK327" s="432"/>
      <c r="AL327" s="426"/>
    </row>
    <row r="328" spans="2:38">
      <c r="B328" s="426"/>
      <c r="C328" s="426"/>
      <c r="D328" s="426"/>
      <c r="E328" s="426"/>
      <c r="F328" s="426"/>
      <c r="G328" s="426"/>
      <c r="H328" s="426"/>
      <c r="I328" s="426"/>
      <c r="J328" s="426"/>
      <c r="K328" s="426"/>
      <c r="L328" s="426"/>
      <c r="M328" s="426"/>
      <c r="N328" s="426"/>
      <c r="O328" s="426"/>
      <c r="P328" s="426"/>
      <c r="Q328" s="426"/>
      <c r="R328" s="426"/>
      <c r="S328" s="426"/>
      <c r="T328" s="426"/>
      <c r="U328" s="427"/>
      <c r="V328" s="427"/>
      <c r="W328" s="427"/>
      <c r="X328" s="705"/>
      <c r="Y328" s="426"/>
      <c r="Z328" s="426"/>
      <c r="AA328" s="426"/>
      <c r="AB328" s="426"/>
      <c r="AC328" s="426"/>
      <c r="AD328" s="426"/>
      <c r="AE328" s="426"/>
      <c r="AF328" s="426"/>
      <c r="AG328" s="692"/>
      <c r="AH328" s="692"/>
      <c r="AI328" s="692"/>
      <c r="AJ328" s="432"/>
      <c r="AK328" s="432"/>
      <c r="AL328" s="426"/>
    </row>
    <row r="329" spans="2:38">
      <c r="B329" s="426"/>
      <c r="C329" s="426"/>
      <c r="D329" s="426"/>
      <c r="E329" s="426"/>
      <c r="F329" s="426"/>
      <c r="G329" s="426"/>
      <c r="H329" s="426"/>
      <c r="I329" s="426"/>
      <c r="J329" s="426"/>
      <c r="K329" s="426"/>
      <c r="L329" s="426"/>
      <c r="M329" s="426"/>
      <c r="N329" s="426"/>
      <c r="O329" s="426"/>
      <c r="P329" s="426"/>
      <c r="Q329" s="426"/>
      <c r="R329" s="426"/>
      <c r="S329" s="426"/>
      <c r="T329" s="426"/>
      <c r="U329" s="427"/>
      <c r="V329" s="427"/>
      <c r="W329" s="427"/>
      <c r="X329" s="705"/>
      <c r="Y329" s="426"/>
      <c r="Z329" s="426"/>
      <c r="AA329" s="426"/>
      <c r="AB329" s="426"/>
      <c r="AC329" s="426"/>
      <c r="AD329" s="426"/>
      <c r="AE329" s="426"/>
      <c r="AF329" s="426"/>
      <c r="AG329" s="692"/>
      <c r="AH329" s="692"/>
      <c r="AI329" s="692"/>
      <c r="AJ329" s="432"/>
      <c r="AK329" s="432"/>
      <c r="AL329" s="426"/>
    </row>
    <row r="330" spans="2:38">
      <c r="B330" s="426"/>
      <c r="C330" s="426"/>
      <c r="D330" s="426"/>
      <c r="E330" s="426"/>
      <c r="F330" s="426"/>
      <c r="G330" s="426"/>
      <c r="H330" s="426"/>
      <c r="I330" s="426"/>
      <c r="J330" s="426"/>
      <c r="K330" s="426"/>
      <c r="L330" s="426"/>
      <c r="M330" s="426"/>
      <c r="N330" s="426"/>
      <c r="O330" s="426"/>
      <c r="P330" s="426"/>
      <c r="Q330" s="426"/>
      <c r="R330" s="426"/>
      <c r="S330" s="426"/>
      <c r="T330" s="426"/>
      <c r="U330" s="427"/>
      <c r="V330" s="427"/>
      <c r="W330" s="427"/>
      <c r="X330" s="705"/>
      <c r="Y330" s="426"/>
      <c r="Z330" s="426"/>
      <c r="AA330" s="426"/>
      <c r="AB330" s="426"/>
      <c r="AC330" s="426"/>
      <c r="AD330" s="426"/>
      <c r="AE330" s="426"/>
      <c r="AF330" s="426"/>
      <c r="AG330" s="692"/>
      <c r="AH330" s="692"/>
      <c r="AI330" s="692"/>
      <c r="AJ330" s="432"/>
      <c r="AK330" s="432"/>
      <c r="AL330" s="426"/>
    </row>
    <row r="331" spans="2:38">
      <c r="B331" s="426"/>
      <c r="C331" s="426"/>
      <c r="D331" s="426"/>
      <c r="E331" s="426"/>
      <c r="F331" s="426"/>
      <c r="G331" s="426"/>
      <c r="H331" s="426"/>
      <c r="I331" s="426"/>
      <c r="J331" s="426"/>
      <c r="K331" s="426"/>
      <c r="L331" s="426"/>
      <c r="M331" s="426"/>
      <c r="N331" s="426"/>
      <c r="O331" s="426"/>
      <c r="P331" s="426"/>
      <c r="Q331" s="426"/>
      <c r="R331" s="426"/>
      <c r="S331" s="426"/>
      <c r="T331" s="426"/>
      <c r="U331" s="427"/>
      <c r="V331" s="427"/>
      <c r="W331" s="427"/>
      <c r="X331" s="705"/>
      <c r="Y331" s="426"/>
      <c r="Z331" s="426"/>
      <c r="AA331" s="426"/>
      <c r="AB331" s="426"/>
      <c r="AC331" s="426"/>
      <c r="AD331" s="426"/>
      <c r="AE331" s="426"/>
      <c r="AF331" s="426"/>
      <c r="AG331" s="692"/>
      <c r="AH331" s="692"/>
      <c r="AI331" s="692"/>
      <c r="AJ331" s="432"/>
      <c r="AK331" s="432"/>
      <c r="AL331" s="426"/>
    </row>
    <row r="332" spans="2:38">
      <c r="B332" s="426"/>
      <c r="C332" s="426"/>
      <c r="D332" s="426"/>
      <c r="E332" s="426"/>
      <c r="F332" s="426"/>
      <c r="G332" s="426"/>
      <c r="H332" s="426"/>
      <c r="I332" s="426"/>
      <c r="J332" s="426"/>
      <c r="K332" s="426"/>
      <c r="L332" s="426"/>
      <c r="M332" s="426"/>
      <c r="N332" s="426"/>
      <c r="O332" s="426"/>
      <c r="P332" s="426"/>
      <c r="Q332" s="426"/>
      <c r="R332" s="426"/>
      <c r="S332" s="426"/>
      <c r="T332" s="426"/>
      <c r="U332" s="427"/>
      <c r="V332" s="427"/>
      <c r="W332" s="427"/>
      <c r="X332" s="705"/>
      <c r="Y332" s="426"/>
      <c r="Z332" s="426"/>
      <c r="AA332" s="426"/>
      <c r="AB332" s="426"/>
      <c r="AC332" s="426"/>
      <c r="AD332" s="426"/>
      <c r="AE332" s="426"/>
      <c r="AF332" s="426"/>
      <c r="AG332" s="692"/>
      <c r="AH332" s="692"/>
      <c r="AI332" s="692"/>
      <c r="AJ332" s="432"/>
      <c r="AK332" s="432"/>
      <c r="AL332" s="426"/>
    </row>
    <row r="333" spans="2:38">
      <c r="B333" s="426"/>
      <c r="C333" s="426"/>
      <c r="D333" s="426"/>
      <c r="E333" s="426"/>
      <c r="F333" s="426"/>
      <c r="G333" s="426"/>
      <c r="H333" s="426"/>
      <c r="I333" s="426"/>
      <c r="J333" s="426"/>
      <c r="K333" s="426"/>
      <c r="L333" s="426"/>
      <c r="M333" s="426"/>
      <c r="N333" s="426"/>
      <c r="O333" s="426"/>
      <c r="P333" s="426"/>
      <c r="Q333" s="426"/>
      <c r="R333" s="426"/>
      <c r="S333" s="426"/>
      <c r="T333" s="426"/>
      <c r="U333" s="427"/>
      <c r="V333" s="427"/>
      <c r="W333" s="427"/>
      <c r="X333" s="705"/>
      <c r="Y333" s="426"/>
      <c r="Z333" s="426"/>
      <c r="AA333" s="426"/>
      <c r="AB333" s="426"/>
      <c r="AC333" s="426"/>
      <c r="AD333" s="426"/>
      <c r="AE333" s="426"/>
      <c r="AF333" s="426"/>
      <c r="AG333" s="692"/>
      <c r="AH333" s="692"/>
      <c r="AI333" s="692"/>
      <c r="AJ333" s="432"/>
      <c r="AK333" s="432"/>
      <c r="AL333" s="426"/>
    </row>
    <row r="334" spans="2:38">
      <c r="B334" s="426"/>
      <c r="C334" s="426"/>
      <c r="D334" s="426"/>
      <c r="E334" s="426"/>
      <c r="F334" s="426"/>
      <c r="G334" s="426"/>
      <c r="H334" s="426"/>
      <c r="I334" s="426"/>
      <c r="J334" s="426"/>
      <c r="K334" s="426"/>
      <c r="L334" s="426"/>
      <c r="M334" s="426"/>
      <c r="N334" s="426"/>
      <c r="O334" s="426"/>
      <c r="P334" s="426"/>
      <c r="Q334" s="426"/>
      <c r="R334" s="426"/>
      <c r="S334" s="426"/>
      <c r="T334" s="426"/>
      <c r="U334" s="427"/>
      <c r="V334" s="427"/>
      <c r="W334" s="427"/>
      <c r="X334" s="705"/>
      <c r="Y334" s="426"/>
      <c r="Z334" s="426"/>
      <c r="AA334" s="426"/>
      <c r="AB334" s="426"/>
      <c r="AC334" s="426"/>
      <c r="AD334" s="426"/>
      <c r="AE334" s="426"/>
      <c r="AF334" s="426"/>
      <c r="AG334" s="692"/>
      <c r="AH334" s="692"/>
      <c r="AI334" s="692"/>
      <c r="AJ334" s="432"/>
      <c r="AK334" s="432"/>
      <c r="AL334" s="426"/>
    </row>
    <row r="335" spans="2:38">
      <c r="B335" s="426"/>
      <c r="C335" s="426"/>
      <c r="D335" s="426"/>
      <c r="E335" s="426"/>
      <c r="F335" s="426"/>
      <c r="G335" s="426"/>
      <c r="H335" s="426"/>
      <c r="I335" s="426"/>
      <c r="J335" s="426"/>
      <c r="K335" s="426"/>
      <c r="L335" s="426"/>
      <c r="M335" s="426"/>
      <c r="N335" s="426"/>
      <c r="O335" s="426"/>
      <c r="P335" s="426"/>
      <c r="Q335" s="426"/>
      <c r="R335" s="426"/>
      <c r="S335" s="426"/>
      <c r="T335" s="426"/>
      <c r="U335" s="427"/>
      <c r="V335" s="427"/>
      <c r="W335" s="427"/>
      <c r="X335" s="705"/>
      <c r="Y335" s="426"/>
      <c r="Z335" s="426"/>
      <c r="AA335" s="426"/>
      <c r="AB335" s="426"/>
      <c r="AC335" s="426"/>
      <c r="AD335" s="426"/>
      <c r="AE335" s="426"/>
      <c r="AF335" s="426"/>
      <c r="AG335" s="692"/>
      <c r="AH335" s="692"/>
      <c r="AI335" s="692"/>
      <c r="AJ335" s="432"/>
      <c r="AK335" s="432"/>
      <c r="AL335" s="426"/>
    </row>
    <row r="336" spans="2:38">
      <c r="B336" s="426"/>
      <c r="C336" s="426"/>
      <c r="D336" s="426"/>
      <c r="E336" s="426"/>
      <c r="F336" s="426"/>
      <c r="G336" s="426"/>
      <c r="H336" s="426"/>
      <c r="I336" s="426"/>
      <c r="J336" s="426"/>
      <c r="K336" s="426"/>
      <c r="L336" s="426"/>
      <c r="M336" s="426"/>
      <c r="N336" s="426"/>
      <c r="O336" s="426"/>
      <c r="P336" s="426"/>
      <c r="Q336" s="426"/>
      <c r="R336" s="426"/>
      <c r="S336" s="426"/>
      <c r="T336" s="426"/>
      <c r="U336" s="427"/>
      <c r="V336" s="427"/>
      <c r="W336" s="427"/>
      <c r="X336" s="705"/>
      <c r="Y336" s="426"/>
      <c r="Z336" s="426"/>
      <c r="AA336" s="426"/>
      <c r="AB336" s="426"/>
      <c r="AC336" s="426"/>
      <c r="AD336" s="426"/>
      <c r="AE336" s="426"/>
      <c r="AF336" s="426"/>
      <c r="AG336" s="692"/>
      <c r="AH336" s="692"/>
      <c r="AI336" s="692"/>
      <c r="AJ336" s="432"/>
      <c r="AK336" s="432"/>
      <c r="AL336" s="426"/>
    </row>
    <row r="337" spans="2:38">
      <c r="B337" s="426"/>
      <c r="C337" s="426"/>
      <c r="D337" s="426"/>
      <c r="E337" s="426"/>
      <c r="F337" s="426"/>
      <c r="G337" s="426"/>
      <c r="H337" s="426"/>
      <c r="I337" s="426"/>
      <c r="J337" s="426"/>
      <c r="K337" s="426"/>
      <c r="L337" s="426"/>
      <c r="M337" s="426"/>
      <c r="N337" s="426"/>
      <c r="O337" s="426"/>
      <c r="P337" s="426"/>
      <c r="Q337" s="426"/>
      <c r="R337" s="426"/>
      <c r="S337" s="426"/>
      <c r="T337" s="426"/>
      <c r="U337" s="427"/>
      <c r="V337" s="427"/>
      <c r="W337" s="427"/>
      <c r="X337" s="705"/>
      <c r="Y337" s="426"/>
      <c r="Z337" s="426"/>
      <c r="AA337" s="426"/>
      <c r="AB337" s="426"/>
      <c r="AC337" s="426"/>
      <c r="AD337" s="426"/>
      <c r="AE337" s="426"/>
      <c r="AF337" s="426"/>
      <c r="AG337" s="692"/>
      <c r="AH337" s="692"/>
      <c r="AI337" s="692"/>
      <c r="AJ337" s="432"/>
      <c r="AK337" s="432"/>
      <c r="AL337" s="426"/>
    </row>
    <row r="338" spans="2:38">
      <c r="B338" s="426"/>
      <c r="C338" s="426"/>
      <c r="D338" s="426"/>
      <c r="E338" s="426"/>
      <c r="F338" s="426"/>
      <c r="G338" s="426"/>
      <c r="H338" s="426"/>
      <c r="I338" s="426"/>
      <c r="J338" s="426"/>
      <c r="K338" s="426"/>
      <c r="L338" s="426"/>
      <c r="M338" s="426"/>
      <c r="N338" s="426"/>
      <c r="O338" s="426"/>
      <c r="P338" s="426"/>
      <c r="Q338" s="426"/>
      <c r="R338" s="426"/>
      <c r="S338" s="426"/>
      <c r="T338" s="426"/>
      <c r="U338" s="427"/>
      <c r="V338" s="427"/>
      <c r="W338" s="427"/>
      <c r="X338" s="705"/>
      <c r="Y338" s="426"/>
      <c r="Z338" s="426"/>
      <c r="AA338" s="426"/>
      <c r="AB338" s="426"/>
      <c r="AC338" s="426"/>
      <c r="AD338" s="426"/>
      <c r="AE338" s="426"/>
      <c r="AF338" s="426"/>
      <c r="AG338" s="692"/>
      <c r="AH338" s="692"/>
      <c r="AI338" s="692"/>
      <c r="AJ338" s="432"/>
      <c r="AK338" s="432"/>
      <c r="AL338" s="426"/>
    </row>
    <row r="339" spans="2:38">
      <c r="B339" s="426"/>
      <c r="C339" s="426"/>
      <c r="D339" s="426"/>
      <c r="E339" s="426"/>
      <c r="F339" s="426"/>
      <c r="G339" s="426"/>
      <c r="H339" s="426"/>
      <c r="I339" s="426"/>
      <c r="J339" s="426"/>
      <c r="K339" s="426"/>
      <c r="L339" s="426"/>
      <c r="M339" s="426"/>
      <c r="N339" s="426"/>
      <c r="O339" s="426"/>
      <c r="P339" s="426"/>
      <c r="Q339" s="426"/>
      <c r="R339" s="426"/>
      <c r="S339" s="426"/>
      <c r="T339" s="426"/>
      <c r="U339" s="427"/>
      <c r="V339" s="427"/>
      <c r="W339" s="427"/>
      <c r="X339" s="705"/>
      <c r="Y339" s="426"/>
      <c r="Z339" s="426"/>
      <c r="AA339" s="426"/>
      <c r="AB339" s="426"/>
      <c r="AC339" s="426"/>
      <c r="AD339" s="426"/>
      <c r="AE339" s="426"/>
      <c r="AF339" s="426"/>
      <c r="AG339" s="692"/>
      <c r="AH339" s="692"/>
      <c r="AI339" s="692"/>
      <c r="AJ339" s="432"/>
      <c r="AK339" s="432"/>
      <c r="AL339" s="426"/>
    </row>
    <row r="340" spans="2:38">
      <c r="B340" s="426"/>
      <c r="C340" s="426"/>
      <c r="D340" s="426"/>
      <c r="E340" s="426"/>
      <c r="F340" s="426"/>
      <c r="G340" s="426"/>
      <c r="H340" s="426"/>
      <c r="I340" s="426"/>
      <c r="J340" s="426"/>
      <c r="K340" s="426"/>
      <c r="L340" s="426"/>
      <c r="M340" s="426"/>
      <c r="N340" s="426"/>
      <c r="O340" s="426"/>
      <c r="P340" s="426"/>
      <c r="Q340" s="426"/>
      <c r="R340" s="426"/>
      <c r="S340" s="426"/>
      <c r="T340" s="426"/>
      <c r="U340" s="427"/>
      <c r="V340" s="427"/>
      <c r="W340" s="427"/>
      <c r="X340" s="705"/>
      <c r="Y340" s="426"/>
      <c r="Z340" s="426"/>
      <c r="AA340" s="426"/>
      <c r="AB340" s="426"/>
      <c r="AC340" s="426"/>
      <c r="AD340" s="426"/>
      <c r="AE340" s="426"/>
      <c r="AF340" s="426"/>
      <c r="AG340" s="692"/>
      <c r="AH340" s="692"/>
      <c r="AI340" s="692"/>
      <c r="AJ340" s="432"/>
      <c r="AK340" s="432"/>
      <c r="AL340" s="426"/>
    </row>
    <row r="341" spans="2:38">
      <c r="B341" s="426"/>
      <c r="C341" s="426"/>
      <c r="D341" s="426"/>
      <c r="E341" s="426"/>
      <c r="F341" s="426"/>
      <c r="G341" s="426"/>
      <c r="H341" s="426"/>
      <c r="I341" s="426"/>
      <c r="J341" s="426"/>
      <c r="K341" s="426"/>
      <c r="L341" s="426"/>
      <c r="M341" s="426"/>
      <c r="N341" s="426"/>
      <c r="O341" s="426"/>
      <c r="P341" s="426"/>
      <c r="Q341" s="426"/>
      <c r="R341" s="426"/>
      <c r="S341" s="426"/>
      <c r="T341" s="426"/>
      <c r="U341" s="427"/>
      <c r="V341" s="427"/>
      <c r="W341" s="427"/>
      <c r="X341" s="705"/>
      <c r="Y341" s="426"/>
      <c r="Z341" s="426"/>
      <c r="AA341" s="426"/>
      <c r="AB341" s="426"/>
      <c r="AC341" s="426"/>
      <c r="AD341" s="426"/>
      <c r="AE341" s="426"/>
      <c r="AF341" s="426"/>
      <c r="AG341" s="692"/>
      <c r="AH341" s="692"/>
      <c r="AI341" s="692"/>
      <c r="AJ341" s="432"/>
      <c r="AK341" s="432"/>
      <c r="AL341" s="426"/>
    </row>
    <row r="342" spans="2:38">
      <c r="B342" s="426"/>
      <c r="C342" s="426"/>
      <c r="D342" s="426"/>
      <c r="E342" s="426"/>
      <c r="F342" s="426"/>
      <c r="G342" s="426"/>
      <c r="H342" s="426"/>
      <c r="I342" s="426"/>
      <c r="J342" s="426"/>
      <c r="K342" s="426"/>
      <c r="L342" s="426"/>
      <c r="M342" s="426"/>
      <c r="N342" s="426"/>
      <c r="O342" s="426"/>
      <c r="P342" s="426"/>
      <c r="Q342" s="426"/>
      <c r="R342" s="426"/>
      <c r="S342" s="426"/>
      <c r="T342" s="426"/>
      <c r="U342" s="427"/>
      <c r="V342" s="427"/>
      <c r="W342" s="427"/>
      <c r="X342" s="705"/>
      <c r="Y342" s="426"/>
      <c r="Z342" s="426"/>
      <c r="AA342" s="426"/>
      <c r="AB342" s="426"/>
      <c r="AC342" s="426"/>
      <c r="AD342" s="426"/>
      <c r="AE342" s="426"/>
      <c r="AF342" s="426"/>
      <c r="AG342" s="692"/>
      <c r="AH342" s="692"/>
      <c r="AI342" s="692"/>
      <c r="AJ342" s="432"/>
      <c r="AK342" s="432"/>
      <c r="AL342" s="426"/>
    </row>
    <row r="343" spans="2:38">
      <c r="B343" s="426"/>
      <c r="C343" s="426"/>
      <c r="D343" s="426"/>
      <c r="E343" s="426"/>
      <c r="F343" s="426"/>
      <c r="G343" s="426"/>
      <c r="H343" s="426"/>
      <c r="I343" s="426"/>
      <c r="J343" s="426"/>
      <c r="K343" s="426"/>
      <c r="L343" s="426"/>
      <c r="M343" s="426"/>
      <c r="N343" s="426"/>
      <c r="O343" s="426"/>
      <c r="P343" s="426"/>
      <c r="Q343" s="426"/>
      <c r="R343" s="426"/>
      <c r="S343" s="426"/>
      <c r="T343" s="426"/>
      <c r="U343" s="427"/>
      <c r="V343" s="427"/>
      <c r="W343" s="427"/>
      <c r="X343" s="705"/>
      <c r="Y343" s="426"/>
      <c r="Z343" s="426"/>
      <c r="AA343" s="426"/>
      <c r="AB343" s="426"/>
      <c r="AC343" s="426"/>
      <c r="AD343" s="426"/>
      <c r="AE343" s="426"/>
      <c r="AF343" s="426"/>
      <c r="AG343" s="692"/>
      <c r="AH343" s="692"/>
      <c r="AI343" s="692"/>
      <c r="AJ343" s="432"/>
      <c r="AK343" s="432"/>
      <c r="AL343" s="426"/>
    </row>
    <row r="344" spans="2:38">
      <c r="B344" s="426"/>
      <c r="C344" s="426"/>
      <c r="D344" s="426"/>
      <c r="E344" s="426"/>
      <c r="F344" s="426"/>
      <c r="G344" s="426"/>
      <c r="H344" s="426"/>
      <c r="I344" s="426"/>
      <c r="J344" s="426"/>
      <c r="K344" s="426"/>
      <c r="L344" s="426"/>
      <c r="M344" s="426"/>
      <c r="N344" s="426"/>
      <c r="O344" s="426"/>
      <c r="P344" s="426"/>
      <c r="Q344" s="426"/>
      <c r="R344" s="426"/>
      <c r="S344" s="426"/>
      <c r="T344" s="426"/>
      <c r="U344" s="427"/>
      <c r="V344" s="427"/>
      <c r="W344" s="427"/>
      <c r="X344" s="705"/>
      <c r="Y344" s="426"/>
      <c r="Z344" s="426"/>
      <c r="AA344" s="426"/>
      <c r="AB344" s="426"/>
      <c r="AC344" s="426"/>
      <c r="AD344" s="426"/>
      <c r="AE344" s="426"/>
      <c r="AF344" s="426"/>
      <c r="AG344" s="692"/>
      <c r="AH344" s="692"/>
      <c r="AI344" s="692"/>
      <c r="AJ344" s="432"/>
      <c r="AK344" s="432"/>
      <c r="AL344" s="426"/>
    </row>
    <row r="345" spans="2:38">
      <c r="B345" s="426"/>
      <c r="C345" s="426"/>
      <c r="D345" s="426"/>
      <c r="E345" s="426"/>
      <c r="F345" s="426"/>
      <c r="G345" s="426"/>
      <c r="H345" s="426"/>
      <c r="I345" s="426"/>
      <c r="J345" s="426"/>
      <c r="K345" s="426"/>
      <c r="L345" s="426"/>
      <c r="M345" s="426"/>
      <c r="N345" s="426"/>
      <c r="O345" s="426"/>
      <c r="P345" s="426"/>
      <c r="Q345" s="426"/>
      <c r="R345" s="426"/>
      <c r="S345" s="426"/>
      <c r="T345" s="426"/>
      <c r="U345" s="427"/>
      <c r="V345" s="427"/>
      <c r="W345" s="427"/>
      <c r="X345" s="705"/>
      <c r="Y345" s="426"/>
      <c r="Z345" s="426"/>
      <c r="AA345" s="426"/>
      <c r="AB345" s="426"/>
      <c r="AC345" s="426"/>
      <c r="AD345" s="426"/>
      <c r="AE345" s="426"/>
      <c r="AF345" s="426"/>
      <c r="AG345" s="692"/>
      <c r="AH345" s="692"/>
      <c r="AI345" s="692"/>
      <c r="AJ345" s="432"/>
      <c r="AK345" s="432"/>
      <c r="AL345" s="426"/>
    </row>
    <row r="346" spans="2:38">
      <c r="B346" s="426"/>
      <c r="C346" s="426"/>
      <c r="D346" s="426"/>
      <c r="E346" s="426"/>
      <c r="F346" s="426"/>
      <c r="G346" s="426"/>
      <c r="H346" s="426"/>
      <c r="I346" s="426"/>
      <c r="J346" s="426"/>
      <c r="K346" s="426"/>
      <c r="L346" s="426"/>
      <c r="M346" s="426"/>
      <c r="N346" s="426"/>
      <c r="O346" s="426"/>
      <c r="P346" s="426"/>
      <c r="Q346" s="426"/>
      <c r="R346" s="426"/>
      <c r="S346" s="426"/>
      <c r="T346" s="426"/>
      <c r="U346" s="427"/>
      <c r="V346" s="427"/>
      <c r="W346" s="427"/>
      <c r="X346" s="705"/>
      <c r="Y346" s="426"/>
      <c r="Z346" s="426"/>
      <c r="AA346" s="426"/>
      <c r="AB346" s="426"/>
      <c r="AC346" s="426"/>
      <c r="AD346" s="426"/>
      <c r="AE346" s="426"/>
      <c r="AF346" s="426"/>
      <c r="AG346" s="692"/>
      <c r="AH346" s="692"/>
      <c r="AI346" s="692"/>
      <c r="AJ346" s="432"/>
      <c r="AK346" s="432"/>
      <c r="AL346" s="426"/>
    </row>
    <row r="347" spans="2:38">
      <c r="B347" s="426"/>
      <c r="C347" s="426"/>
      <c r="D347" s="426"/>
      <c r="E347" s="426"/>
      <c r="F347" s="426"/>
      <c r="G347" s="426"/>
      <c r="H347" s="426"/>
      <c r="I347" s="426"/>
      <c r="J347" s="426"/>
      <c r="K347" s="426"/>
      <c r="L347" s="426"/>
      <c r="M347" s="426"/>
      <c r="N347" s="426"/>
      <c r="O347" s="426"/>
      <c r="P347" s="426"/>
      <c r="Q347" s="426"/>
      <c r="R347" s="426"/>
      <c r="S347" s="426"/>
      <c r="T347" s="426"/>
      <c r="U347" s="427"/>
      <c r="V347" s="427"/>
      <c r="W347" s="427"/>
      <c r="X347" s="705"/>
      <c r="Y347" s="426"/>
      <c r="Z347" s="426"/>
      <c r="AA347" s="426"/>
      <c r="AB347" s="426"/>
      <c r="AC347" s="426"/>
      <c r="AD347" s="426"/>
      <c r="AE347" s="426"/>
      <c r="AF347" s="426"/>
      <c r="AG347" s="692"/>
      <c r="AH347" s="692"/>
      <c r="AI347" s="692"/>
      <c r="AJ347" s="432"/>
      <c r="AK347" s="432"/>
      <c r="AL347" s="426"/>
    </row>
    <row r="348" spans="2:38">
      <c r="B348" s="426"/>
      <c r="C348" s="426"/>
      <c r="D348" s="426"/>
      <c r="E348" s="426"/>
      <c r="F348" s="426"/>
      <c r="G348" s="426"/>
      <c r="H348" s="426"/>
      <c r="I348" s="426"/>
      <c r="J348" s="426"/>
      <c r="K348" s="426"/>
      <c r="L348" s="426"/>
      <c r="M348" s="426"/>
      <c r="N348" s="426"/>
      <c r="O348" s="426"/>
      <c r="P348" s="426"/>
      <c r="Q348" s="426"/>
      <c r="R348" s="426"/>
      <c r="S348" s="426"/>
      <c r="T348" s="426"/>
      <c r="U348" s="427"/>
      <c r="V348" s="427"/>
      <c r="W348" s="427"/>
      <c r="X348" s="705"/>
      <c r="Y348" s="426"/>
      <c r="Z348" s="426"/>
      <c r="AA348" s="426"/>
      <c r="AB348" s="426"/>
      <c r="AC348" s="426"/>
      <c r="AD348" s="426"/>
      <c r="AE348" s="426"/>
      <c r="AF348" s="426"/>
      <c r="AG348" s="692"/>
      <c r="AH348" s="692"/>
      <c r="AI348" s="692"/>
      <c r="AJ348" s="432"/>
      <c r="AK348" s="432"/>
      <c r="AL348" s="426"/>
    </row>
    <row r="349" spans="2:38">
      <c r="B349" s="426"/>
      <c r="C349" s="426"/>
      <c r="D349" s="426"/>
      <c r="E349" s="426"/>
      <c r="F349" s="426"/>
      <c r="G349" s="426"/>
      <c r="H349" s="426"/>
      <c r="I349" s="426"/>
      <c r="J349" s="426"/>
      <c r="K349" s="426"/>
      <c r="L349" s="426"/>
      <c r="M349" s="426"/>
      <c r="N349" s="426"/>
      <c r="O349" s="426"/>
      <c r="P349" s="426"/>
      <c r="Q349" s="426"/>
      <c r="R349" s="426"/>
      <c r="S349" s="426"/>
      <c r="T349" s="426"/>
      <c r="U349" s="427"/>
      <c r="V349" s="427"/>
      <c r="W349" s="427"/>
      <c r="X349" s="705"/>
      <c r="Y349" s="426"/>
      <c r="Z349" s="426"/>
      <c r="AA349" s="426"/>
      <c r="AB349" s="426"/>
      <c r="AC349" s="426"/>
      <c r="AD349" s="426"/>
      <c r="AE349" s="426"/>
      <c r="AF349" s="426"/>
      <c r="AG349" s="692"/>
      <c r="AH349" s="692"/>
      <c r="AI349" s="692"/>
      <c r="AJ349" s="432"/>
      <c r="AK349" s="432"/>
      <c r="AL349" s="426"/>
    </row>
    <row r="350" spans="2:38">
      <c r="B350" s="426"/>
      <c r="C350" s="426"/>
      <c r="D350" s="426"/>
      <c r="E350" s="426"/>
      <c r="F350" s="426"/>
      <c r="G350" s="426"/>
      <c r="H350" s="426"/>
      <c r="I350" s="426"/>
      <c r="J350" s="426"/>
      <c r="K350" s="426"/>
      <c r="L350" s="426"/>
      <c r="M350" s="426"/>
      <c r="N350" s="426"/>
      <c r="O350" s="426"/>
      <c r="P350" s="426"/>
      <c r="Q350" s="426"/>
      <c r="R350" s="426"/>
      <c r="S350" s="426"/>
      <c r="T350" s="426"/>
      <c r="U350" s="427"/>
      <c r="V350" s="427"/>
      <c r="W350" s="427"/>
      <c r="X350" s="705"/>
      <c r="Y350" s="426"/>
      <c r="Z350" s="426"/>
      <c r="AA350" s="426"/>
      <c r="AB350" s="426"/>
      <c r="AC350" s="426"/>
      <c r="AD350" s="426"/>
      <c r="AE350" s="426"/>
      <c r="AF350" s="426"/>
      <c r="AG350" s="692"/>
      <c r="AH350" s="692"/>
      <c r="AI350" s="692"/>
      <c r="AJ350" s="432"/>
      <c r="AK350" s="432"/>
      <c r="AL350" s="426"/>
    </row>
    <row r="351" spans="2:38">
      <c r="B351" s="426"/>
      <c r="C351" s="426"/>
      <c r="D351" s="426"/>
      <c r="E351" s="426"/>
      <c r="F351" s="426"/>
      <c r="G351" s="426"/>
      <c r="H351" s="426"/>
      <c r="I351" s="426"/>
      <c r="J351" s="426"/>
      <c r="K351" s="426"/>
      <c r="L351" s="426"/>
      <c r="M351" s="426"/>
      <c r="N351" s="426"/>
      <c r="O351" s="426"/>
      <c r="P351" s="426"/>
      <c r="Q351" s="426"/>
      <c r="R351" s="426"/>
      <c r="S351" s="426"/>
      <c r="T351" s="426"/>
      <c r="U351" s="427"/>
      <c r="V351" s="427"/>
      <c r="W351" s="427"/>
      <c r="X351" s="705"/>
      <c r="Y351" s="426"/>
      <c r="Z351" s="426"/>
      <c r="AA351" s="426"/>
      <c r="AB351" s="426"/>
      <c r="AC351" s="426"/>
      <c r="AD351" s="426"/>
      <c r="AE351" s="426"/>
      <c r="AF351" s="426"/>
      <c r="AG351" s="692"/>
      <c r="AH351" s="692"/>
      <c r="AI351" s="692"/>
      <c r="AJ351" s="432"/>
      <c r="AK351" s="432"/>
      <c r="AL351" s="426"/>
    </row>
    <row r="352" spans="2:38">
      <c r="B352" s="426"/>
      <c r="C352" s="426"/>
      <c r="D352" s="426"/>
      <c r="E352" s="426"/>
      <c r="F352" s="426"/>
      <c r="G352" s="426"/>
      <c r="H352" s="426"/>
      <c r="I352" s="426"/>
      <c r="J352" s="426"/>
      <c r="K352" s="426"/>
      <c r="L352" s="426"/>
      <c r="M352" s="426"/>
      <c r="N352" s="426"/>
      <c r="O352" s="426"/>
      <c r="P352" s="426"/>
      <c r="Q352" s="426"/>
      <c r="R352" s="426"/>
      <c r="S352" s="426"/>
      <c r="T352" s="426"/>
      <c r="U352" s="427"/>
      <c r="V352" s="427"/>
      <c r="W352" s="427"/>
      <c r="X352" s="705"/>
      <c r="Y352" s="426"/>
      <c r="Z352" s="426"/>
      <c r="AA352" s="426"/>
      <c r="AB352" s="426"/>
      <c r="AC352" s="426"/>
      <c r="AD352" s="426"/>
      <c r="AE352" s="426"/>
      <c r="AF352" s="426"/>
      <c r="AG352" s="692"/>
      <c r="AH352" s="692"/>
      <c r="AI352" s="692"/>
      <c r="AJ352" s="432"/>
      <c r="AK352" s="432"/>
      <c r="AL352" s="426"/>
    </row>
    <row r="353" spans="2:38">
      <c r="B353" s="426"/>
      <c r="C353" s="426"/>
      <c r="D353" s="426"/>
      <c r="E353" s="426"/>
      <c r="F353" s="426"/>
      <c r="G353" s="426"/>
      <c r="H353" s="426"/>
      <c r="I353" s="426"/>
      <c r="J353" s="426"/>
      <c r="K353" s="426"/>
      <c r="L353" s="426"/>
      <c r="M353" s="426"/>
      <c r="N353" s="426"/>
      <c r="O353" s="426"/>
      <c r="P353" s="426"/>
      <c r="Q353" s="426"/>
      <c r="R353" s="426"/>
      <c r="S353" s="426"/>
      <c r="T353" s="426"/>
      <c r="U353" s="427"/>
      <c r="V353" s="427"/>
      <c r="W353" s="427"/>
      <c r="X353" s="705"/>
      <c r="Y353" s="426"/>
      <c r="Z353" s="426"/>
      <c r="AA353" s="426"/>
      <c r="AB353" s="426"/>
      <c r="AC353" s="426"/>
      <c r="AD353" s="426"/>
      <c r="AE353" s="426"/>
      <c r="AF353" s="426"/>
      <c r="AG353" s="692"/>
      <c r="AH353" s="692"/>
      <c r="AI353" s="692"/>
      <c r="AJ353" s="432"/>
      <c r="AK353" s="432"/>
      <c r="AL353" s="426"/>
    </row>
    <row r="354" spans="2:38">
      <c r="B354" s="426"/>
      <c r="C354" s="426"/>
      <c r="D354" s="426"/>
      <c r="E354" s="426"/>
      <c r="F354" s="426"/>
      <c r="G354" s="426"/>
      <c r="H354" s="426"/>
      <c r="I354" s="426"/>
      <c r="J354" s="426"/>
      <c r="K354" s="426"/>
      <c r="L354" s="426"/>
      <c r="M354" s="426"/>
      <c r="N354" s="426"/>
      <c r="O354" s="426"/>
      <c r="P354" s="426"/>
      <c r="Q354" s="426"/>
      <c r="R354" s="426"/>
      <c r="S354" s="426"/>
      <c r="T354" s="426"/>
      <c r="U354" s="427"/>
      <c r="V354" s="427"/>
      <c r="W354" s="427"/>
      <c r="X354" s="705"/>
      <c r="Y354" s="426"/>
      <c r="Z354" s="426"/>
      <c r="AA354" s="426"/>
      <c r="AB354" s="426"/>
      <c r="AC354" s="426"/>
      <c r="AD354" s="426"/>
      <c r="AE354" s="426"/>
      <c r="AF354" s="426"/>
      <c r="AG354" s="692"/>
      <c r="AH354" s="692"/>
      <c r="AI354" s="692"/>
      <c r="AJ354" s="432"/>
      <c r="AK354" s="432"/>
      <c r="AL354" s="426"/>
    </row>
    <row r="355" spans="2:38">
      <c r="B355" s="426"/>
      <c r="C355" s="426"/>
      <c r="D355" s="426"/>
      <c r="E355" s="426"/>
      <c r="F355" s="426"/>
      <c r="G355" s="426"/>
      <c r="H355" s="426"/>
      <c r="I355" s="426"/>
      <c r="J355" s="426"/>
      <c r="K355" s="426"/>
      <c r="L355" s="426"/>
      <c r="M355" s="426"/>
      <c r="N355" s="426"/>
      <c r="O355" s="426"/>
      <c r="P355" s="426"/>
      <c r="Q355" s="426"/>
      <c r="R355" s="426"/>
      <c r="S355" s="426"/>
      <c r="T355" s="426"/>
      <c r="U355" s="427"/>
      <c r="V355" s="427"/>
      <c r="W355" s="427"/>
      <c r="X355" s="705"/>
      <c r="Y355" s="426"/>
      <c r="Z355" s="426"/>
      <c r="AA355" s="426"/>
      <c r="AB355" s="426"/>
      <c r="AC355" s="426"/>
      <c r="AD355" s="426"/>
      <c r="AE355" s="426"/>
      <c r="AF355" s="426"/>
      <c r="AG355" s="692"/>
      <c r="AH355" s="692"/>
      <c r="AI355" s="692"/>
      <c r="AJ355" s="432"/>
      <c r="AK355" s="432"/>
      <c r="AL355" s="426"/>
    </row>
    <row r="356" spans="2:38">
      <c r="B356" s="426"/>
      <c r="C356" s="426"/>
      <c r="D356" s="426"/>
      <c r="E356" s="426"/>
      <c r="F356" s="426"/>
      <c r="G356" s="426"/>
      <c r="H356" s="426"/>
      <c r="I356" s="426"/>
      <c r="J356" s="426"/>
      <c r="K356" s="426"/>
      <c r="L356" s="426"/>
      <c r="M356" s="426"/>
      <c r="N356" s="426"/>
      <c r="O356" s="426"/>
      <c r="P356" s="426"/>
      <c r="Q356" s="426"/>
      <c r="R356" s="426"/>
      <c r="S356" s="426"/>
      <c r="T356" s="426"/>
      <c r="U356" s="427"/>
      <c r="V356" s="427"/>
      <c r="W356" s="427"/>
      <c r="X356" s="705"/>
      <c r="Y356" s="426"/>
      <c r="Z356" s="426"/>
      <c r="AA356" s="426"/>
      <c r="AB356" s="426"/>
      <c r="AC356" s="426"/>
      <c r="AD356" s="426"/>
      <c r="AE356" s="426"/>
      <c r="AF356" s="426"/>
      <c r="AG356" s="692"/>
      <c r="AH356" s="692"/>
      <c r="AI356" s="692"/>
      <c r="AJ356" s="432"/>
      <c r="AK356" s="432"/>
      <c r="AL356" s="426"/>
    </row>
    <row r="357" spans="2:38">
      <c r="B357" s="426"/>
      <c r="C357" s="426"/>
      <c r="D357" s="426"/>
      <c r="E357" s="426"/>
      <c r="F357" s="426"/>
      <c r="G357" s="426"/>
      <c r="H357" s="426"/>
      <c r="I357" s="426"/>
      <c r="J357" s="426"/>
      <c r="K357" s="426"/>
      <c r="L357" s="426"/>
      <c r="M357" s="426"/>
      <c r="N357" s="426"/>
      <c r="O357" s="426"/>
      <c r="P357" s="426"/>
      <c r="Q357" s="426"/>
      <c r="R357" s="426"/>
      <c r="S357" s="426"/>
      <c r="T357" s="426"/>
      <c r="U357" s="427"/>
      <c r="V357" s="427"/>
      <c r="W357" s="427"/>
      <c r="X357" s="705"/>
      <c r="Y357" s="426"/>
      <c r="Z357" s="426"/>
      <c r="AA357" s="426"/>
      <c r="AB357" s="426"/>
      <c r="AC357" s="426"/>
      <c r="AD357" s="426"/>
      <c r="AE357" s="426"/>
      <c r="AF357" s="426"/>
      <c r="AG357" s="692"/>
      <c r="AH357" s="692"/>
      <c r="AI357" s="692"/>
      <c r="AJ357" s="432"/>
      <c r="AK357" s="432"/>
      <c r="AL357" s="426"/>
    </row>
    <row r="358" spans="2:38">
      <c r="B358" s="426"/>
      <c r="C358" s="426"/>
      <c r="D358" s="426"/>
      <c r="E358" s="426"/>
      <c r="F358" s="426"/>
      <c r="G358" s="426"/>
      <c r="H358" s="426"/>
      <c r="I358" s="426"/>
      <c r="J358" s="426"/>
      <c r="K358" s="426"/>
      <c r="L358" s="426"/>
      <c r="M358" s="426"/>
      <c r="N358" s="426"/>
      <c r="O358" s="426"/>
      <c r="P358" s="426"/>
      <c r="Q358" s="426"/>
      <c r="R358" s="426"/>
      <c r="S358" s="426"/>
      <c r="T358" s="426"/>
      <c r="U358" s="427"/>
      <c r="V358" s="427"/>
      <c r="W358" s="427"/>
      <c r="X358" s="705"/>
      <c r="Y358" s="426"/>
      <c r="Z358" s="426"/>
      <c r="AA358" s="426"/>
      <c r="AB358" s="426"/>
      <c r="AC358" s="426"/>
      <c r="AD358" s="426"/>
      <c r="AE358" s="426"/>
      <c r="AF358" s="426"/>
      <c r="AG358" s="692"/>
      <c r="AH358" s="692"/>
      <c r="AI358" s="692"/>
      <c r="AJ358" s="432"/>
      <c r="AK358" s="432"/>
      <c r="AL358" s="426"/>
    </row>
    <row r="359" spans="2:38">
      <c r="B359" s="426"/>
      <c r="C359" s="426"/>
      <c r="D359" s="426"/>
      <c r="E359" s="426"/>
      <c r="F359" s="426"/>
      <c r="G359" s="426"/>
      <c r="H359" s="426"/>
      <c r="I359" s="426"/>
      <c r="J359" s="426"/>
      <c r="K359" s="426"/>
      <c r="L359" s="426"/>
      <c r="M359" s="426"/>
      <c r="N359" s="426"/>
      <c r="O359" s="426"/>
      <c r="P359" s="426"/>
      <c r="Q359" s="426"/>
      <c r="R359" s="426"/>
      <c r="S359" s="426"/>
      <c r="T359" s="426"/>
      <c r="U359" s="427"/>
      <c r="V359" s="427"/>
      <c r="W359" s="427"/>
      <c r="X359" s="705"/>
      <c r="Y359" s="426"/>
      <c r="Z359" s="426"/>
      <c r="AA359" s="426"/>
      <c r="AB359" s="426"/>
      <c r="AC359" s="426"/>
      <c r="AD359" s="426"/>
      <c r="AE359" s="426"/>
      <c r="AF359" s="426"/>
      <c r="AG359" s="692"/>
      <c r="AH359" s="692"/>
      <c r="AI359" s="692"/>
      <c r="AJ359" s="432"/>
      <c r="AK359" s="432"/>
      <c r="AL359" s="426"/>
    </row>
    <row r="360" spans="2:38">
      <c r="B360" s="426"/>
      <c r="C360" s="426"/>
      <c r="D360" s="426"/>
      <c r="E360" s="426"/>
      <c r="F360" s="426"/>
      <c r="G360" s="426"/>
      <c r="H360" s="426"/>
      <c r="I360" s="426"/>
      <c r="J360" s="426"/>
      <c r="K360" s="426"/>
      <c r="L360" s="426"/>
      <c r="M360" s="426"/>
      <c r="N360" s="426"/>
      <c r="O360" s="426"/>
      <c r="P360" s="426"/>
      <c r="Q360" s="426"/>
      <c r="R360" s="426"/>
      <c r="S360" s="426"/>
      <c r="T360" s="426"/>
      <c r="U360" s="427"/>
      <c r="V360" s="427"/>
      <c r="W360" s="427"/>
      <c r="X360" s="705"/>
      <c r="Y360" s="426"/>
      <c r="Z360" s="426"/>
      <c r="AA360" s="426"/>
      <c r="AB360" s="426"/>
      <c r="AC360" s="426"/>
      <c r="AD360" s="426"/>
      <c r="AE360" s="426"/>
      <c r="AF360" s="426"/>
      <c r="AG360" s="692"/>
      <c r="AH360" s="692"/>
      <c r="AI360" s="692"/>
      <c r="AJ360" s="432"/>
      <c r="AK360" s="432"/>
      <c r="AL360" s="426"/>
    </row>
    <row r="361" spans="2:38">
      <c r="B361" s="426"/>
      <c r="C361" s="426"/>
      <c r="D361" s="426"/>
      <c r="E361" s="426"/>
      <c r="F361" s="426"/>
      <c r="G361" s="426"/>
      <c r="H361" s="426"/>
      <c r="I361" s="426"/>
      <c r="J361" s="426"/>
      <c r="K361" s="426"/>
      <c r="L361" s="426"/>
      <c r="M361" s="426"/>
      <c r="N361" s="426"/>
      <c r="O361" s="426"/>
      <c r="P361" s="426"/>
      <c r="Q361" s="426"/>
      <c r="R361" s="426"/>
      <c r="S361" s="426"/>
      <c r="T361" s="426"/>
      <c r="U361" s="427"/>
      <c r="V361" s="427"/>
      <c r="W361" s="427"/>
      <c r="X361" s="705"/>
      <c r="Y361" s="426"/>
      <c r="Z361" s="426"/>
      <c r="AA361" s="426"/>
      <c r="AB361" s="426"/>
      <c r="AC361" s="426"/>
      <c r="AD361" s="426"/>
      <c r="AE361" s="426"/>
      <c r="AF361" s="426"/>
      <c r="AG361" s="692"/>
      <c r="AH361" s="692"/>
      <c r="AI361" s="692"/>
      <c r="AJ361" s="432"/>
      <c r="AK361" s="432"/>
      <c r="AL361" s="426"/>
    </row>
    <row r="362" spans="2:38">
      <c r="B362" s="426"/>
      <c r="C362" s="426"/>
      <c r="D362" s="426"/>
      <c r="E362" s="426"/>
      <c r="F362" s="426"/>
      <c r="G362" s="426"/>
      <c r="H362" s="426"/>
      <c r="I362" s="426"/>
      <c r="J362" s="426"/>
      <c r="K362" s="426"/>
      <c r="L362" s="426"/>
      <c r="M362" s="426"/>
      <c r="N362" s="426"/>
      <c r="O362" s="426"/>
      <c r="P362" s="426"/>
      <c r="Q362" s="426"/>
      <c r="R362" s="426"/>
      <c r="S362" s="426"/>
      <c r="T362" s="426"/>
      <c r="U362" s="427"/>
      <c r="V362" s="427"/>
      <c r="W362" s="427"/>
      <c r="X362" s="705"/>
      <c r="Y362" s="426"/>
      <c r="Z362" s="426"/>
      <c r="AA362" s="426"/>
      <c r="AB362" s="426"/>
      <c r="AC362" s="426"/>
      <c r="AD362" s="426"/>
      <c r="AE362" s="426"/>
      <c r="AF362" s="426"/>
      <c r="AG362" s="692"/>
      <c r="AH362" s="692"/>
      <c r="AI362" s="692"/>
      <c r="AJ362" s="432"/>
      <c r="AK362" s="432"/>
      <c r="AL362" s="426"/>
    </row>
    <row r="363" spans="2:38">
      <c r="B363" s="426"/>
      <c r="C363" s="426"/>
      <c r="D363" s="426"/>
      <c r="E363" s="426"/>
      <c r="F363" s="426"/>
      <c r="G363" s="426"/>
      <c r="H363" s="426"/>
      <c r="I363" s="426"/>
      <c r="J363" s="426"/>
      <c r="K363" s="426"/>
      <c r="L363" s="426"/>
      <c r="M363" s="426"/>
      <c r="N363" s="426"/>
      <c r="O363" s="426"/>
      <c r="P363" s="426"/>
      <c r="Q363" s="426"/>
      <c r="R363" s="426"/>
      <c r="S363" s="426"/>
      <c r="T363" s="426"/>
      <c r="U363" s="427"/>
      <c r="V363" s="427"/>
      <c r="W363" s="427"/>
      <c r="X363" s="705"/>
      <c r="Y363" s="426"/>
      <c r="Z363" s="426"/>
      <c r="AA363" s="426"/>
      <c r="AB363" s="426"/>
      <c r="AC363" s="426"/>
      <c r="AD363" s="426"/>
      <c r="AE363" s="426"/>
      <c r="AF363" s="426"/>
      <c r="AG363" s="692"/>
      <c r="AH363" s="692"/>
      <c r="AI363" s="692"/>
      <c r="AJ363" s="432"/>
      <c r="AK363" s="432"/>
      <c r="AL363" s="426"/>
    </row>
    <row r="364" spans="2:38">
      <c r="B364" s="426"/>
      <c r="C364" s="426"/>
      <c r="D364" s="426"/>
      <c r="E364" s="426"/>
      <c r="F364" s="426"/>
      <c r="G364" s="426"/>
      <c r="H364" s="426"/>
      <c r="I364" s="426"/>
      <c r="J364" s="426"/>
      <c r="K364" s="426"/>
      <c r="L364" s="426"/>
      <c r="M364" s="426"/>
      <c r="N364" s="426"/>
      <c r="O364" s="426"/>
      <c r="P364" s="426"/>
      <c r="Q364" s="426"/>
      <c r="R364" s="426"/>
      <c r="S364" s="426"/>
      <c r="T364" s="426"/>
      <c r="U364" s="427"/>
      <c r="V364" s="427"/>
      <c r="W364" s="427"/>
      <c r="X364" s="705"/>
      <c r="Y364" s="426"/>
      <c r="Z364" s="426"/>
      <c r="AA364" s="426"/>
      <c r="AB364" s="426"/>
      <c r="AC364" s="426"/>
      <c r="AD364" s="426"/>
      <c r="AE364" s="426"/>
      <c r="AF364" s="426"/>
      <c r="AG364" s="692"/>
      <c r="AH364" s="692"/>
      <c r="AI364" s="692"/>
      <c r="AJ364" s="432"/>
      <c r="AK364" s="432"/>
      <c r="AL364" s="426"/>
    </row>
    <row r="365" spans="2:38">
      <c r="B365" s="426"/>
      <c r="C365" s="426"/>
      <c r="D365" s="426"/>
      <c r="E365" s="426"/>
      <c r="F365" s="426"/>
      <c r="G365" s="426"/>
      <c r="H365" s="426"/>
      <c r="I365" s="426"/>
      <c r="J365" s="426"/>
      <c r="K365" s="426"/>
      <c r="L365" s="426"/>
      <c r="M365" s="426"/>
      <c r="N365" s="426"/>
      <c r="O365" s="426"/>
      <c r="P365" s="426"/>
      <c r="Q365" s="426"/>
      <c r="R365" s="426"/>
      <c r="S365" s="426"/>
      <c r="T365" s="426"/>
      <c r="U365" s="427"/>
      <c r="V365" s="427"/>
      <c r="W365" s="427"/>
      <c r="X365" s="705"/>
      <c r="Y365" s="426"/>
      <c r="Z365" s="426"/>
      <c r="AA365" s="426"/>
      <c r="AB365" s="426"/>
      <c r="AC365" s="426"/>
      <c r="AD365" s="426"/>
      <c r="AE365" s="426"/>
      <c r="AF365" s="426"/>
      <c r="AG365" s="692"/>
      <c r="AH365" s="692"/>
      <c r="AI365" s="692"/>
      <c r="AJ365" s="432"/>
      <c r="AK365" s="432"/>
      <c r="AL365" s="426"/>
    </row>
    <row r="366" spans="2:38">
      <c r="B366" s="426"/>
      <c r="C366" s="426"/>
      <c r="D366" s="426"/>
      <c r="E366" s="426"/>
      <c r="F366" s="426"/>
      <c r="G366" s="426"/>
      <c r="H366" s="426"/>
      <c r="I366" s="426"/>
      <c r="J366" s="426"/>
      <c r="K366" s="426"/>
      <c r="L366" s="426"/>
      <c r="M366" s="426"/>
      <c r="N366" s="426"/>
      <c r="O366" s="426"/>
      <c r="P366" s="426"/>
      <c r="Q366" s="426"/>
      <c r="R366" s="426"/>
      <c r="S366" s="426"/>
      <c r="T366" s="426"/>
      <c r="U366" s="427"/>
      <c r="V366" s="427"/>
      <c r="W366" s="427"/>
      <c r="X366" s="705"/>
      <c r="Y366" s="426"/>
      <c r="Z366" s="426"/>
      <c r="AA366" s="426"/>
      <c r="AB366" s="426"/>
      <c r="AC366" s="426"/>
      <c r="AD366" s="426"/>
      <c r="AE366" s="426"/>
      <c r="AF366" s="426"/>
      <c r="AG366" s="692"/>
      <c r="AH366" s="692"/>
      <c r="AI366" s="692"/>
      <c r="AJ366" s="432"/>
      <c r="AK366" s="432"/>
      <c r="AL366" s="426"/>
    </row>
    <row r="367" spans="2:38">
      <c r="B367" s="426"/>
      <c r="C367" s="426"/>
      <c r="D367" s="426"/>
      <c r="E367" s="426"/>
      <c r="F367" s="426"/>
      <c r="G367" s="426"/>
      <c r="H367" s="426"/>
      <c r="I367" s="426"/>
      <c r="J367" s="426"/>
      <c r="K367" s="426"/>
      <c r="L367" s="426"/>
      <c r="M367" s="426"/>
      <c r="N367" s="426"/>
      <c r="O367" s="426"/>
      <c r="P367" s="426"/>
      <c r="Q367" s="426"/>
      <c r="R367" s="426"/>
      <c r="S367" s="426"/>
      <c r="T367" s="426"/>
      <c r="U367" s="427"/>
      <c r="V367" s="427"/>
      <c r="W367" s="427"/>
      <c r="X367" s="705"/>
      <c r="Y367" s="426"/>
      <c r="Z367" s="426"/>
      <c r="AA367" s="426"/>
      <c r="AB367" s="426"/>
      <c r="AC367" s="426"/>
      <c r="AD367" s="426"/>
      <c r="AE367" s="426"/>
      <c r="AF367" s="426"/>
      <c r="AG367" s="692"/>
      <c r="AH367" s="692"/>
      <c r="AI367" s="692"/>
      <c r="AJ367" s="432"/>
      <c r="AK367" s="432"/>
      <c r="AL367" s="426"/>
    </row>
    <row r="368" spans="2:38">
      <c r="B368" s="426"/>
      <c r="C368" s="426"/>
      <c r="D368" s="426"/>
      <c r="E368" s="426"/>
      <c r="F368" s="426"/>
      <c r="G368" s="426"/>
      <c r="H368" s="426"/>
      <c r="I368" s="426"/>
      <c r="J368" s="426"/>
      <c r="K368" s="426"/>
      <c r="L368" s="426"/>
      <c r="M368" s="426"/>
      <c r="N368" s="426"/>
      <c r="O368" s="426"/>
      <c r="P368" s="426"/>
      <c r="Q368" s="426"/>
      <c r="R368" s="426"/>
      <c r="S368" s="426"/>
      <c r="T368" s="426"/>
      <c r="U368" s="427"/>
      <c r="V368" s="427"/>
      <c r="W368" s="427"/>
      <c r="X368" s="705"/>
      <c r="Y368" s="426"/>
      <c r="Z368" s="426"/>
      <c r="AA368" s="426"/>
      <c r="AB368" s="426"/>
      <c r="AC368" s="426"/>
      <c r="AD368" s="426"/>
      <c r="AE368" s="426"/>
      <c r="AF368" s="426"/>
      <c r="AG368" s="692"/>
      <c r="AH368" s="692"/>
      <c r="AI368" s="692"/>
      <c r="AJ368" s="432"/>
      <c r="AK368" s="432"/>
      <c r="AL368" s="426"/>
    </row>
    <row r="369" spans="2:38">
      <c r="B369" s="426"/>
      <c r="C369" s="426"/>
      <c r="D369" s="426"/>
      <c r="E369" s="426"/>
      <c r="F369" s="426"/>
      <c r="G369" s="426"/>
      <c r="H369" s="426"/>
      <c r="I369" s="426"/>
      <c r="J369" s="426"/>
      <c r="K369" s="426"/>
      <c r="L369" s="426"/>
      <c r="M369" s="426"/>
      <c r="N369" s="426"/>
      <c r="O369" s="426"/>
      <c r="P369" s="426"/>
      <c r="Q369" s="426"/>
      <c r="R369" s="426"/>
      <c r="S369" s="426"/>
      <c r="T369" s="426"/>
      <c r="U369" s="427"/>
      <c r="V369" s="427"/>
      <c r="W369" s="427"/>
      <c r="X369" s="705"/>
      <c r="Y369" s="426"/>
      <c r="Z369" s="426"/>
      <c r="AA369" s="426"/>
      <c r="AB369" s="426"/>
      <c r="AC369" s="426"/>
      <c r="AD369" s="426"/>
      <c r="AE369" s="426"/>
      <c r="AF369" s="426"/>
      <c r="AG369" s="692"/>
      <c r="AH369" s="692"/>
      <c r="AI369" s="692"/>
      <c r="AJ369" s="432"/>
      <c r="AK369" s="432"/>
      <c r="AL369" s="426"/>
    </row>
    <row r="370" spans="2:38">
      <c r="B370" s="426"/>
      <c r="C370" s="426"/>
      <c r="D370" s="426"/>
      <c r="E370" s="426"/>
      <c r="F370" s="426"/>
      <c r="G370" s="426"/>
      <c r="H370" s="426"/>
      <c r="I370" s="426"/>
      <c r="J370" s="426"/>
      <c r="K370" s="426"/>
      <c r="L370" s="426"/>
      <c r="M370" s="426"/>
      <c r="N370" s="426"/>
      <c r="O370" s="426"/>
      <c r="P370" s="426"/>
      <c r="Q370" s="426"/>
      <c r="R370" s="426"/>
      <c r="S370" s="426"/>
      <c r="T370" s="426"/>
      <c r="U370" s="427"/>
      <c r="V370" s="427"/>
      <c r="W370" s="427"/>
      <c r="X370" s="705"/>
      <c r="Y370" s="426"/>
      <c r="Z370" s="426"/>
      <c r="AA370" s="426"/>
      <c r="AB370" s="426"/>
      <c r="AC370" s="426"/>
      <c r="AD370" s="426"/>
      <c r="AE370" s="426"/>
      <c r="AF370" s="426"/>
      <c r="AG370" s="692"/>
      <c r="AH370" s="692"/>
      <c r="AI370" s="692"/>
      <c r="AJ370" s="432"/>
      <c r="AK370" s="432"/>
      <c r="AL370" s="426"/>
    </row>
    <row r="371" spans="2:38">
      <c r="B371" s="426"/>
      <c r="C371" s="426"/>
      <c r="D371" s="426"/>
      <c r="E371" s="426"/>
      <c r="F371" s="426"/>
      <c r="G371" s="426"/>
      <c r="H371" s="426"/>
      <c r="I371" s="426"/>
      <c r="J371" s="426"/>
      <c r="K371" s="426"/>
      <c r="L371" s="426"/>
      <c r="M371" s="426"/>
      <c r="N371" s="426"/>
      <c r="O371" s="426"/>
      <c r="P371" s="426"/>
      <c r="Q371" s="426"/>
      <c r="R371" s="426"/>
      <c r="S371" s="426"/>
      <c r="T371" s="426"/>
      <c r="U371" s="427"/>
      <c r="V371" s="427"/>
      <c r="W371" s="427"/>
      <c r="X371" s="705"/>
      <c r="Y371" s="426"/>
      <c r="Z371" s="426"/>
      <c r="AA371" s="426"/>
      <c r="AB371" s="426"/>
      <c r="AC371" s="426"/>
      <c r="AD371" s="426"/>
      <c r="AE371" s="426"/>
      <c r="AF371" s="426"/>
      <c r="AG371" s="692"/>
      <c r="AH371" s="692"/>
      <c r="AI371" s="692"/>
      <c r="AJ371" s="432"/>
      <c r="AK371" s="432"/>
      <c r="AL371" s="426"/>
    </row>
    <row r="372" spans="2:38">
      <c r="B372" s="426"/>
      <c r="C372" s="426"/>
      <c r="D372" s="426"/>
      <c r="E372" s="426"/>
      <c r="F372" s="426"/>
      <c r="G372" s="426"/>
      <c r="H372" s="426"/>
      <c r="I372" s="426"/>
      <c r="J372" s="426"/>
      <c r="K372" s="426"/>
      <c r="L372" s="426"/>
      <c r="M372" s="426"/>
      <c r="N372" s="426"/>
      <c r="O372" s="426"/>
      <c r="P372" s="426"/>
      <c r="Q372" s="426"/>
      <c r="R372" s="426"/>
      <c r="S372" s="426"/>
      <c r="T372" s="426"/>
      <c r="U372" s="427"/>
      <c r="V372" s="427"/>
      <c r="W372" s="427"/>
      <c r="X372" s="705"/>
      <c r="Y372" s="426"/>
      <c r="Z372" s="426"/>
      <c r="AA372" s="426"/>
      <c r="AB372" s="426"/>
      <c r="AC372" s="426"/>
      <c r="AD372" s="426"/>
      <c r="AE372" s="426"/>
      <c r="AF372" s="426"/>
      <c r="AG372" s="692"/>
      <c r="AH372" s="692"/>
      <c r="AI372" s="692"/>
      <c r="AJ372" s="432"/>
      <c r="AK372" s="432"/>
      <c r="AL372" s="426"/>
    </row>
    <row r="373" spans="2:38">
      <c r="B373" s="426"/>
      <c r="C373" s="426"/>
      <c r="D373" s="426"/>
      <c r="E373" s="426"/>
      <c r="F373" s="426"/>
      <c r="G373" s="426"/>
      <c r="H373" s="426"/>
      <c r="I373" s="426"/>
      <c r="J373" s="426"/>
      <c r="K373" s="426"/>
      <c r="L373" s="426"/>
      <c r="M373" s="426"/>
      <c r="N373" s="426"/>
      <c r="O373" s="426"/>
      <c r="P373" s="426"/>
      <c r="Q373" s="426"/>
      <c r="R373" s="426"/>
      <c r="S373" s="426"/>
      <c r="T373" s="426"/>
      <c r="U373" s="427"/>
      <c r="V373" s="427"/>
      <c r="W373" s="427"/>
      <c r="X373" s="705"/>
      <c r="Y373" s="426"/>
      <c r="Z373" s="426"/>
      <c r="AA373" s="426"/>
      <c r="AB373" s="426"/>
      <c r="AC373" s="426"/>
      <c r="AD373" s="426"/>
      <c r="AE373" s="426"/>
      <c r="AF373" s="426"/>
      <c r="AG373" s="692"/>
      <c r="AH373" s="692"/>
      <c r="AI373" s="692"/>
      <c r="AJ373" s="432"/>
      <c r="AK373" s="432"/>
      <c r="AL373" s="426"/>
    </row>
    <row r="374" spans="2:38">
      <c r="B374" s="426"/>
      <c r="C374" s="426"/>
      <c r="D374" s="426"/>
      <c r="E374" s="426"/>
      <c r="F374" s="426"/>
      <c r="G374" s="426"/>
      <c r="H374" s="426"/>
      <c r="I374" s="426"/>
      <c r="J374" s="426"/>
      <c r="K374" s="426"/>
      <c r="L374" s="426"/>
      <c r="M374" s="426"/>
      <c r="N374" s="426"/>
      <c r="O374" s="426"/>
      <c r="P374" s="426"/>
      <c r="Q374" s="426"/>
      <c r="R374" s="426"/>
      <c r="S374" s="426"/>
      <c r="T374" s="426"/>
      <c r="U374" s="427"/>
      <c r="V374" s="427"/>
      <c r="W374" s="427"/>
      <c r="X374" s="705"/>
      <c r="Y374" s="426"/>
      <c r="Z374" s="426"/>
      <c r="AA374" s="426"/>
      <c r="AB374" s="426"/>
      <c r="AC374" s="426"/>
      <c r="AD374" s="426"/>
      <c r="AE374" s="426"/>
      <c r="AF374" s="426"/>
      <c r="AG374" s="692"/>
      <c r="AH374" s="692"/>
      <c r="AI374" s="692"/>
      <c r="AJ374" s="432"/>
      <c r="AK374" s="432"/>
      <c r="AL374" s="426"/>
    </row>
    <row r="375" spans="2:38">
      <c r="B375" s="426"/>
      <c r="C375" s="426"/>
      <c r="D375" s="426"/>
      <c r="E375" s="426"/>
      <c r="F375" s="426"/>
      <c r="G375" s="426"/>
      <c r="H375" s="426"/>
      <c r="I375" s="426"/>
      <c r="J375" s="426"/>
      <c r="K375" s="426"/>
      <c r="L375" s="426"/>
      <c r="M375" s="426"/>
      <c r="N375" s="426"/>
      <c r="O375" s="426"/>
      <c r="P375" s="426"/>
      <c r="Q375" s="426"/>
      <c r="R375" s="426"/>
      <c r="S375" s="426"/>
      <c r="T375" s="426"/>
      <c r="U375" s="427"/>
      <c r="V375" s="427"/>
      <c r="W375" s="427"/>
      <c r="X375" s="705"/>
      <c r="Y375" s="426"/>
      <c r="Z375" s="426"/>
      <c r="AA375" s="426"/>
      <c r="AB375" s="426"/>
      <c r="AC375" s="426"/>
      <c r="AD375" s="426"/>
      <c r="AE375" s="426"/>
      <c r="AF375" s="426"/>
      <c r="AG375" s="692"/>
      <c r="AH375" s="692"/>
      <c r="AI375" s="692"/>
      <c r="AJ375" s="432"/>
      <c r="AK375" s="432"/>
      <c r="AL375" s="426"/>
    </row>
    <row r="376" spans="2:38">
      <c r="B376" s="426"/>
      <c r="C376" s="426"/>
      <c r="D376" s="426"/>
      <c r="E376" s="426"/>
      <c r="F376" s="426"/>
      <c r="G376" s="426"/>
      <c r="H376" s="426"/>
      <c r="I376" s="426"/>
      <c r="J376" s="426"/>
      <c r="K376" s="426"/>
      <c r="L376" s="426"/>
      <c r="M376" s="426"/>
      <c r="N376" s="426"/>
      <c r="O376" s="426"/>
      <c r="P376" s="426"/>
      <c r="Q376" s="426"/>
      <c r="R376" s="426"/>
      <c r="S376" s="426"/>
      <c r="T376" s="426"/>
      <c r="U376" s="427"/>
      <c r="V376" s="427"/>
      <c r="W376" s="427"/>
      <c r="X376" s="705"/>
      <c r="Y376" s="426"/>
      <c r="Z376" s="426"/>
      <c r="AA376" s="426"/>
      <c r="AB376" s="426"/>
      <c r="AC376" s="426"/>
      <c r="AD376" s="426"/>
      <c r="AE376" s="426"/>
      <c r="AF376" s="426"/>
      <c r="AG376" s="692"/>
      <c r="AH376" s="692"/>
      <c r="AI376" s="692"/>
      <c r="AJ376" s="432"/>
      <c r="AK376" s="432"/>
      <c r="AL376" s="426"/>
    </row>
    <row r="377" spans="2:38">
      <c r="B377" s="426"/>
      <c r="C377" s="426"/>
      <c r="D377" s="426"/>
      <c r="E377" s="426"/>
      <c r="F377" s="426"/>
      <c r="G377" s="426"/>
      <c r="H377" s="426"/>
      <c r="I377" s="426"/>
      <c r="J377" s="426"/>
      <c r="K377" s="426"/>
      <c r="L377" s="426"/>
      <c r="M377" s="426"/>
      <c r="N377" s="426"/>
      <c r="O377" s="426"/>
      <c r="P377" s="426"/>
      <c r="Q377" s="426"/>
      <c r="R377" s="426"/>
      <c r="S377" s="426"/>
      <c r="T377" s="426"/>
      <c r="U377" s="427"/>
      <c r="V377" s="427"/>
      <c r="W377" s="427"/>
      <c r="X377" s="705"/>
      <c r="Y377" s="426"/>
      <c r="Z377" s="426"/>
      <c r="AA377" s="426"/>
      <c r="AB377" s="426"/>
      <c r="AC377" s="426"/>
      <c r="AD377" s="426"/>
      <c r="AE377" s="426"/>
      <c r="AF377" s="426"/>
      <c r="AG377" s="692"/>
      <c r="AH377" s="692"/>
      <c r="AI377" s="692"/>
      <c r="AJ377" s="432"/>
      <c r="AK377" s="432"/>
      <c r="AL377" s="426"/>
    </row>
    <row r="378" spans="2:38">
      <c r="B378" s="426"/>
      <c r="C378" s="426"/>
      <c r="D378" s="426"/>
      <c r="E378" s="426"/>
      <c r="F378" s="426"/>
      <c r="G378" s="426"/>
      <c r="H378" s="426"/>
      <c r="I378" s="426"/>
      <c r="J378" s="426"/>
      <c r="K378" s="426"/>
      <c r="L378" s="426"/>
      <c r="M378" s="426"/>
      <c r="N378" s="426"/>
      <c r="O378" s="426"/>
      <c r="P378" s="426"/>
      <c r="Q378" s="426"/>
      <c r="R378" s="426"/>
      <c r="S378" s="426"/>
      <c r="T378" s="426"/>
      <c r="U378" s="427"/>
      <c r="V378" s="427"/>
      <c r="W378" s="427"/>
      <c r="X378" s="705"/>
      <c r="Y378" s="426"/>
      <c r="Z378" s="426"/>
      <c r="AA378" s="426"/>
      <c r="AB378" s="426"/>
      <c r="AC378" s="426"/>
      <c r="AD378" s="426"/>
      <c r="AE378" s="426"/>
      <c r="AF378" s="426"/>
      <c r="AG378" s="692"/>
      <c r="AH378" s="692"/>
      <c r="AI378" s="692"/>
      <c r="AJ378" s="432"/>
      <c r="AK378" s="432"/>
      <c r="AL378" s="426"/>
    </row>
    <row r="379" spans="2:38">
      <c r="B379" s="426"/>
      <c r="C379" s="426"/>
      <c r="D379" s="426"/>
      <c r="E379" s="426"/>
      <c r="F379" s="426"/>
      <c r="G379" s="426"/>
      <c r="H379" s="426"/>
      <c r="I379" s="426"/>
      <c r="J379" s="426"/>
      <c r="K379" s="426"/>
      <c r="L379" s="426"/>
      <c r="M379" s="426"/>
      <c r="N379" s="426"/>
      <c r="O379" s="426"/>
      <c r="P379" s="426"/>
      <c r="Q379" s="426"/>
      <c r="R379" s="426"/>
      <c r="S379" s="426"/>
      <c r="T379" s="426"/>
      <c r="U379" s="427"/>
      <c r="V379" s="427"/>
      <c r="W379" s="427"/>
      <c r="X379" s="705"/>
      <c r="Y379" s="426"/>
      <c r="Z379" s="426"/>
      <c r="AA379" s="426"/>
      <c r="AB379" s="426"/>
      <c r="AC379" s="426"/>
      <c r="AD379" s="426"/>
      <c r="AE379" s="426"/>
      <c r="AF379" s="426"/>
      <c r="AG379" s="692"/>
      <c r="AH379" s="692"/>
      <c r="AI379" s="692"/>
      <c r="AJ379" s="432"/>
      <c r="AK379" s="432"/>
      <c r="AL379" s="426"/>
    </row>
    <row r="380" spans="2:38">
      <c r="B380" s="426"/>
      <c r="C380" s="426"/>
      <c r="D380" s="426"/>
      <c r="E380" s="426"/>
      <c r="F380" s="426"/>
      <c r="G380" s="426"/>
      <c r="H380" s="426"/>
      <c r="I380" s="426"/>
      <c r="J380" s="426"/>
      <c r="K380" s="426"/>
      <c r="L380" s="426"/>
      <c r="M380" s="426"/>
      <c r="N380" s="426"/>
      <c r="O380" s="426"/>
      <c r="P380" s="426"/>
      <c r="Q380" s="426"/>
      <c r="R380" s="426"/>
      <c r="S380" s="426"/>
      <c r="T380" s="426"/>
      <c r="U380" s="427"/>
      <c r="V380" s="427"/>
      <c r="W380" s="427"/>
      <c r="X380" s="705"/>
      <c r="Y380" s="426"/>
      <c r="Z380" s="426"/>
      <c r="AA380" s="426"/>
      <c r="AB380" s="426"/>
      <c r="AC380" s="426"/>
      <c r="AD380" s="426"/>
      <c r="AE380" s="426"/>
      <c r="AF380" s="426"/>
      <c r="AG380" s="692"/>
      <c r="AH380" s="692"/>
      <c r="AI380" s="692"/>
      <c r="AJ380" s="432"/>
      <c r="AK380" s="432"/>
      <c r="AL380" s="426"/>
    </row>
    <row r="381" spans="2:38">
      <c r="B381" s="426"/>
      <c r="C381" s="426"/>
      <c r="D381" s="426"/>
      <c r="E381" s="426"/>
      <c r="F381" s="426"/>
      <c r="G381" s="426"/>
      <c r="H381" s="426"/>
      <c r="I381" s="426"/>
      <c r="J381" s="426"/>
      <c r="K381" s="426"/>
      <c r="L381" s="426"/>
      <c r="M381" s="426"/>
      <c r="N381" s="426"/>
      <c r="O381" s="426"/>
      <c r="P381" s="426"/>
      <c r="Q381" s="426"/>
      <c r="R381" s="426"/>
      <c r="S381" s="426"/>
      <c r="T381" s="426"/>
      <c r="U381" s="427"/>
      <c r="V381" s="427"/>
      <c r="W381" s="427"/>
      <c r="X381" s="705"/>
      <c r="Y381" s="426"/>
      <c r="Z381" s="426"/>
      <c r="AA381" s="426"/>
      <c r="AB381" s="426"/>
      <c r="AC381" s="426"/>
      <c r="AD381" s="426"/>
      <c r="AE381" s="426"/>
      <c r="AF381" s="426"/>
      <c r="AG381" s="692"/>
      <c r="AH381" s="692"/>
      <c r="AI381" s="692"/>
      <c r="AJ381" s="432"/>
      <c r="AK381" s="432"/>
      <c r="AL381" s="426"/>
    </row>
    <row r="382" spans="2:38">
      <c r="B382" s="426"/>
      <c r="C382" s="426"/>
      <c r="D382" s="426"/>
      <c r="E382" s="426"/>
      <c r="F382" s="426"/>
      <c r="G382" s="426"/>
      <c r="H382" s="426"/>
      <c r="I382" s="426"/>
      <c r="J382" s="426"/>
      <c r="K382" s="426"/>
      <c r="L382" s="426"/>
      <c r="M382" s="426"/>
      <c r="N382" s="426"/>
      <c r="O382" s="426"/>
      <c r="P382" s="426"/>
      <c r="Q382" s="426"/>
      <c r="R382" s="426"/>
      <c r="S382" s="426"/>
      <c r="T382" s="426"/>
      <c r="U382" s="427"/>
      <c r="V382" s="427"/>
      <c r="W382" s="427"/>
      <c r="X382" s="705"/>
      <c r="Y382" s="426"/>
      <c r="Z382" s="426"/>
      <c r="AA382" s="426"/>
      <c r="AB382" s="426"/>
      <c r="AC382" s="426"/>
      <c r="AD382" s="426"/>
      <c r="AE382" s="426"/>
      <c r="AF382" s="426"/>
      <c r="AG382" s="692"/>
      <c r="AH382" s="692"/>
      <c r="AI382" s="692"/>
      <c r="AJ382" s="432"/>
      <c r="AK382" s="432"/>
      <c r="AL382" s="426"/>
    </row>
    <row r="383" spans="2:38">
      <c r="B383" s="426"/>
      <c r="C383" s="426"/>
      <c r="D383" s="426"/>
      <c r="E383" s="426"/>
      <c r="F383" s="426"/>
      <c r="G383" s="426"/>
      <c r="H383" s="426"/>
      <c r="I383" s="426"/>
      <c r="J383" s="426"/>
      <c r="K383" s="426"/>
      <c r="L383" s="426"/>
      <c r="M383" s="426"/>
      <c r="N383" s="426"/>
      <c r="O383" s="426"/>
      <c r="P383" s="426"/>
      <c r="Q383" s="426"/>
      <c r="R383" s="426"/>
      <c r="S383" s="426"/>
      <c r="T383" s="426"/>
      <c r="U383" s="427"/>
      <c r="V383" s="427"/>
      <c r="W383" s="427"/>
      <c r="X383" s="705"/>
      <c r="Y383" s="426"/>
      <c r="Z383" s="426"/>
      <c r="AA383" s="426"/>
      <c r="AB383" s="426"/>
      <c r="AC383" s="426"/>
      <c r="AD383" s="426"/>
      <c r="AE383" s="426"/>
      <c r="AF383" s="426"/>
      <c r="AG383" s="692"/>
      <c r="AH383" s="692"/>
      <c r="AI383" s="692"/>
      <c r="AJ383" s="432"/>
      <c r="AK383" s="432"/>
      <c r="AL383" s="426"/>
    </row>
    <row r="384" spans="2:38">
      <c r="B384" s="426"/>
      <c r="C384" s="426"/>
      <c r="D384" s="426"/>
      <c r="E384" s="426"/>
      <c r="F384" s="426"/>
      <c r="G384" s="426"/>
      <c r="H384" s="426"/>
      <c r="I384" s="426"/>
      <c r="J384" s="426"/>
      <c r="K384" s="426"/>
      <c r="L384" s="426"/>
      <c r="M384" s="426"/>
      <c r="N384" s="426"/>
      <c r="O384" s="426"/>
      <c r="P384" s="426"/>
      <c r="Q384" s="426"/>
      <c r="R384" s="426"/>
      <c r="S384" s="426"/>
      <c r="T384" s="426"/>
      <c r="U384" s="427"/>
      <c r="V384" s="427"/>
      <c r="W384" s="427"/>
      <c r="X384" s="705"/>
      <c r="Y384" s="426"/>
      <c r="Z384" s="426"/>
      <c r="AA384" s="426"/>
      <c r="AB384" s="426"/>
      <c r="AC384" s="426"/>
      <c r="AD384" s="426"/>
      <c r="AE384" s="426"/>
      <c r="AF384" s="426"/>
      <c r="AG384" s="692"/>
      <c r="AH384" s="692"/>
      <c r="AI384" s="692"/>
      <c r="AJ384" s="432"/>
      <c r="AK384" s="432"/>
      <c r="AL384" s="426"/>
    </row>
    <row r="385" spans="2:38">
      <c r="B385" s="426"/>
      <c r="C385" s="426"/>
      <c r="D385" s="426"/>
      <c r="E385" s="426"/>
      <c r="F385" s="426"/>
      <c r="G385" s="426"/>
      <c r="H385" s="426"/>
      <c r="I385" s="426"/>
      <c r="J385" s="426"/>
      <c r="K385" s="426"/>
      <c r="L385" s="426"/>
      <c r="M385" s="426"/>
      <c r="N385" s="426"/>
      <c r="O385" s="426"/>
      <c r="P385" s="426"/>
      <c r="Q385" s="426"/>
      <c r="R385" s="426"/>
      <c r="S385" s="426"/>
      <c r="T385" s="426"/>
      <c r="U385" s="427"/>
      <c r="V385" s="427"/>
      <c r="W385" s="427"/>
      <c r="X385" s="705"/>
      <c r="Y385" s="426"/>
      <c r="Z385" s="426"/>
      <c r="AA385" s="426"/>
      <c r="AB385" s="426"/>
      <c r="AC385" s="426"/>
      <c r="AD385" s="426"/>
      <c r="AE385" s="426"/>
      <c r="AF385" s="426"/>
      <c r="AG385" s="692"/>
      <c r="AH385" s="692"/>
      <c r="AI385" s="692"/>
      <c r="AJ385" s="432"/>
      <c r="AK385" s="432"/>
      <c r="AL385" s="426"/>
    </row>
    <row r="386" spans="2:38">
      <c r="B386" s="426"/>
      <c r="C386" s="426"/>
      <c r="D386" s="426"/>
      <c r="E386" s="426"/>
      <c r="F386" s="426"/>
      <c r="G386" s="426"/>
      <c r="H386" s="426"/>
      <c r="I386" s="426"/>
      <c r="J386" s="426"/>
      <c r="K386" s="426"/>
      <c r="L386" s="426"/>
      <c r="M386" s="426"/>
      <c r="N386" s="426"/>
      <c r="O386" s="426"/>
      <c r="P386" s="426"/>
      <c r="Q386" s="426"/>
      <c r="R386" s="426"/>
      <c r="S386" s="426"/>
      <c r="T386" s="426"/>
      <c r="U386" s="427"/>
      <c r="V386" s="427"/>
      <c r="W386" s="427"/>
      <c r="X386" s="705"/>
      <c r="Y386" s="426"/>
      <c r="Z386" s="426"/>
      <c r="AA386" s="426"/>
      <c r="AB386" s="426"/>
      <c r="AC386" s="426"/>
      <c r="AD386" s="426"/>
      <c r="AE386" s="426"/>
      <c r="AF386" s="426"/>
      <c r="AG386" s="692"/>
      <c r="AH386" s="692"/>
      <c r="AI386" s="692"/>
      <c r="AJ386" s="432"/>
      <c r="AK386" s="432"/>
      <c r="AL386" s="426"/>
    </row>
    <row r="387" spans="2:38">
      <c r="B387" s="426"/>
      <c r="C387" s="426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  <c r="R387" s="426"/>
      <c r="S387" s="426"/>
      <c r="T387" s="426"/>
      <c r="U387" s="427"/>
      <c r="V387" s="427"/>
      <c r="W387" s="427"/>
      <c r="X387" s="705"/>
      <c r="Y387" s="426"/>
      <c r="Z387" s="426"/>
      <c r="AA387" s="426"/>
      <c r="AB387" s="426"/>
      <c r="AC387" s="426"/>
      <c r="AD387" s="426"/>
      <c r="AE387" s="426"/>
      <c r="AF387" s="426"/>
      <c r="AG387" s="692"/>
      <c r="AH387" s="692"/>
      <c r="AI387" s="692"/>
      <c r="AJ387" s="432"/>
      <c r="AK387" s="432"/>
      <c r="AL387" s="426"/>
    </row>
    <row r="388" spans="2:38">
      <c r="B388" s="426"/>
      <c r="C388" s="426"/>
      <c r="D388" s="426"/>
      <c r="E388" s="426"/>
      <c r="F388" s="426"/>
      <c r="G388" s="426"/>
      <c r="H388" s="426"/>
      <c r="I388" s="426"/>
      <c r="J388" s="426"/>
      <c r="K388" s="426"/>
      <c r="L388" s="426"/>
      <c r="M388" s="426"/>
      <c r="N388" s="426"/>
      <c r="O388" s="426"/>
      <c r="P388" s="426"/>
      <c r="Q388" s="426"/>
      <c r="R388" s="426"/>
      <c r="S388" s="426"/>
      <c r="T388" s="426"/>
      <c r="U388" s="427"/>
      <c r="V388" s="427"/>
      <c r="W388" s="427"/>
      <c r="X388" s="705"/>
      <c r="Y388" s="426"/>
      <c r="Z388" s="426"/>
      <c r="AA388" s="426"/>
      <c r="AB388" s="426"/>
      <c r="AC388" s="426"/>
      <c r="AD388" s="426"/>
      <c r="AE388" s="426"/>
      <c r="AF388" s="426"/>
      <c r="AG388" s="692"/>
      <c r="AH388" s="692"/>
      <c r="AI388" s="692"/>
      <c r="AJ388" s="432"/>
      <c r="AK388" s="432"/>
      <c r="AL388" s="426"/>
    </row>
    <row r="389" spans="2:38">
      <c r="B389" s="426"/>
      <c r="C389" s="426"/>
      <c r="D389" s="426"/>
      <c r="E389" s="426"/>
      <c r="F389" s="426"/>
      <c r="G389" s="426"/>
      <c r="H389" s="426"/>
      <c r="I389" s="426"/>
      <c r="J389" s="426"/>
      <c r="K389" s="426"/>
      <c r="L389" s="426"/>
      <c r="M389" s="426"/>
      <c r="N389" s="426"/>
      <c r="O389" s="426"/>
      <c r="P389" s="426"/>
      <c r="Q389" s="426"/>
      <c r="R389" s="426"/>
      <c r="S389" s="426"/>
      <c r="T389" s="426"/>
      <c r="U389" s="427"/>
      <c r="V389" s="427"/>
      <c r="W389" s="427"/>
      <c r="X389" s="705"/>
      <c r="Y389" s="426"/>
      <c r="Z389" s="426"/>
      <c r="AA389" s="426"/>
      <c r="AB389" s="426"/>
      <c r="AC389" s="426"/>
      <c r="AD389" s="426"/>
      <c r="AE389" s="426"/>
      <c r="AF389" s="426"/>
      <c r="AG389" s="692"/>
      <c r="AH389" s="692"/>
      <c r="AI389" s="692"/>
      <c r="AJ389" s="432"/>
      <c r="AK389" s="432"/>
      <c r="AL389" s="426"/>
    </row>
    <row r="390" spans="2:38">
      <c r="B390" s="426"/>
      <c r="C390" s="426"/>
      <c r="D390" s="426"/>
      <c r="E390" s="426"/>
      <c r="F390" s="426"/>
      <c r="G390" s="426"/>
      <c r="H390" s="426"/>
      <c r="I390" s="426"/>
      <c r="J390" s="426"/>
      <c r="K390" s="426"/>
      <c r="L390" s="426"/>
      <c r="M390" s="426"/>
      <c r="N390" s="426"/>
      <c r="O390" s="426"/>
      <c r="P390" s="426"/>
      <c r="Q390" s="426"/>
      <c r="R390" s="426"/>
      <c r="S390" s="426"/>
      <c r="T390" s="426"/>
      <c r="U390" s="427"/>
      <c r="V390" s="427"/>
      <c r="W390" s="427"/>
      <c r="X390" s="705"/>
      <c r="Y390" s="426"/>
      <c r="Z390" s="426"/>
      <c r="AA390" s="426"/>
      <c r="AB390" s="426"/>
      <c r="AC390" s="426"/>
      <c r="AD390" s="426"/>
      <c r="AE390" s="426"/>
      <c r="AF390" s="426"/>
      <c r="AG390" s="692"/>
      <c r="AH390" s="692"/>
      <c r="AI390" s="692"/>
      <c r="AJ390" s="432"/>
      <c r="AK390" s="432"/>
      <c r="AL390" s="426"/>
    </row>
    <row r="391" spans="2:38">
      <c r="B391" s="426"/>
      <c r="C391" s="426"/>
      <c r="D391" s="426"/>
      <c r="E391" s="426"/>
      <c r="F391" s="426"/>
      <c r="G391" s="426"/>
      <c r="H391" s="426"/>
      <c r="I391" s="426"/>
      <c r="J391" s="426"/>
      <c r="K391" s="426"/>
      <c r="L391" s="426"/>
      <c r="M391" s="426"/>
      <c r="N391" s="426"/>
      <c r="O391" s="426"/>
      <c r="P391" s="426"/>
      <c r="Q391" s="426"/>
      <c r="R391" s="426"/>
      <c r="S391" s="426"/>
      <c r="T391" s="426"/>
      <c r="U391" s="427"/>
      <c r="V391" s="427"/>
      <c r="W391" s="427"/>
      <c r="X391" s="705"/>
      <c r="Y391" s="426"/>
      <c r="Z391" s="426"/>
      <c r="AA391" s="426"/>
      <c r="AB391" s="426"/>
      <c r="AC391" s="426"/>
      <c r="AD391" s="426"/>
      <c r="AE391" s="426"/>
      <c r="AF391" s="426"/>
      <c r="AG391" s="692"/>
      <c r="AH391" s="692"/>
      <c r="AI391" s="692"/>
      <c r="AJ391" s="432"/>
      <c r="AK391" s="432"/>
      <c r="AL391" s="426"/>
    </row>
    <row r="392" spans="2:38">
      <c r="B392" s="426"/>
      <c r="C392" s="426"/>
      <c r="D392" s="426"/>
      <c r="E392" s="426"/>
      <c r="F392" s="426"/>
      <c r="G392" s="426"/>
      <c r="H392" s="426"/>
      <c r="I392" s="426"/>
      <c r="J392" s="426"/>
      <c r="K392" s="426"/>
      <c r="L392" s="426"/>
      <c r="M392" s="426"/>
      <c r="N392" s="426"/>
      <c r="O392" s="426"/>
      <c r="P392" s="426"/>
      <c r="Q392" s="426"/>
      <c r="R392" s="426"/>
      <c r="S392" s="426"/>
      <c r="T392" s="426"/>
      <c r="U392" s="427"/>
      <c r="V392" s="427"/>
      <c r="W392" s="427"/>
      <c r="X392" s="705"/>
      <c r="Y392" s="426"/>
      <c r="Z392" s="426"/>
      <c r="AA392" s="426"/>
      <c r="AB392" s="426"/>
      <c r="AC392" s="426"/>
      <c r="AD392" s="426"/>
      <c r="AE392" s="426"/>
      <c r="AF392" s="426"/>
      <c r="AG392" s="692"/>
      <c r="AH392" s="692"/>
      <c r="AI392" s="692"/>
      <c r="AJ392" s="432"/>
      <c r="AK392" s="432"/>
      <c r="AL392" s="426"/>
    </row>
    <row r="393" spans="2:38">
      <c r="B393" s="426"/>
      <c r="C393" s="426"/>
      <c r="D393" s="426"/>
      <c r="E393" s="426"/>
      <c r="F393" s="426"/>
      <c r="G393" s="426"/>
      <c r="H393" s="426"/>
      <c r="I393" s="426"/>
      <c r="J393" s="426"/>
      <c r="K393" s="426"/>
      <c r="L393" s="426"/>
      <c r="M393" s="426"/>
      <c r="N393" s="426"/>
      <c r="O393" s="426"/>
      <c r="P393" s="426"/>
      <c r="Q393" s="426"/>
      <c r="R393" s="426"/>
      <c r="S393" s="426"/>
      <c r="T393" s="426"/>
      <c r="U393" s="427"/>
      <c r="V393" s="427"/>
      <c r="W393" s="427"/>
      <c r="X393" s="705"/>
      <c r="Y393" s="426"/>
      <c r="Z393" s="426"/>
      <c r="AA393" s="426"/>
      <c r="AB393" s="426"/>
      <c r="AC393" s="426"/>
      <c r="AD393" s="426"/>
      <c r="AE393" s="426"/>
      <c r="AF393" s="426"/>
      <c r="AG393" s="692"/>
      <c r="AH393" s="692"/>
      <c r="AI393" s="692"/>
      <c r="AJ393" s="432"/>
      <c r="AK393" s="432"/>
      <c r="AL393" s="426"/>
    </row>
    <row r="394" spans="2:38">
      <c r="B394" s="426"/>
      <c r="C394" s="426"/>
      <c r="D394" s="426"/>
      <c r="E394" s="426"/>
      <c r="F394" s="426"/>
      <c r="G394" s="426"/>
      <c r="H394" s="426"/>
      <c r="I394" s="426"/>
      <c r="J394" s="426"/>
      <c r="K394" s="426"/>
      <c r="L394" s="426"/>
      <c r="M394" s="426"/>
      <c r="N394" s="426"/>
      <c r="O394" s="426"/>
      <c r="P394" s="426"/>
      <c r="Q394" s="426"/>
      <c r="R394" s="426"/>
      <c r="S394" s="426"/>
      <c r="T394" s="426"/>
      <c r="U394" s="427"/>
      <c r="V394" s="427"/>
      <c r="W394" s="427"/>
      <c r="X394" s="705"/>
      <c r="Y394" s="426"/>
      <c r="Z394" s="426"/>
      <c r="AA394" s="426"/>
      <c r="AB394" s="426"/>
      <c r="AC394" s="426"/>
      <c r="AD394" s="426"/>
      <c r="AE394" s="426"/>
      <c r="AF394" s="426"/>
      <c r="AG394" s="692"/>
      <c r="AH394" s="692"/>
      <c r="AI394" s="692"/>
      <c r="AJ394" s="432"/>
      <c r="AK394" s="432"/>
      <c r="AL394" s="426"/>
    </row>
    <row r="395" spans="2:38">
      <c r="B395" s="426"/>
      <c r="C395" s="426"/>
      <c r="D395" s="426"/>
      <c r="E395" s="426"/>
      <c r="F395" s="426"/>
      <c r="G395" s="426"/>
      <c r="H395" s="426"/>
      <c r="I395" s="426"/>
      <c r="J395" s="426"/>
      <c r="K395" s="426"/>
      <c r="L395" s="426"/>
      <c r="M395" s="426"/>
      <c r="N395" s="426"/>
      <c r="O395" s="426"/>
      <c r="P395" s="426"/>
      <c r="Q395" s="426"/>
      <c r="R395" s="426"/>
      <c r="S395" s="426"/>
      <c r="T395" s="426"/>
      <c r="U395" s="427"/>
      <c r="V395" s="427"/>
      <c r="W395" s="427"/>
      <c r="X395" s="705"/>
      <c r="Y395" s="426"/>
      <c r="Z395" s="426"/>
      <c r="AA395" s="426"/>
      <c r="AB395" s="426"/>
      <c r="AC395" s="426"/>
      <c r="AD395" s="426"/>
      <c r="AE395" s="426"/>
      <c r="AF395" s="426"/>
      <c r="AG395" s="692"/>
      <c r="AH395" s="692"/>
      <c r="AI395" s="692"/>
      <c r="AJ395" s="432"/>
      <c r="AK395" s="432"/>
      <c r="AL395" s="426"/>
    </row>
    <row r="396" spans="2:38">
      <c r="B396" s="426"/>
      <c r="C396" s="426"/>
      <c r="D396" s="426"/>
      <c r="E396" s="426"/>
      <c r="F396" s="426"/>
      <c r="G396" s="426"/>
      <c r="H396" s="426"/>
      <c r="I396" s="426"/>
      <c r="J396" s="426"/>
      <c r="K396" s="426"/>
      <c r="L396" s="426"/>
      <c r="M396" s="426"/>
      <c r="N396" s="426"/>
      <c r="O396" s="426"/>
      <c r="P396" s="426"/>
      <c r="Q396" s="426"/>
      <c r="R396" s="426"/>
      <c r="S396" s="426"/>
      <c r="T396" s="426"/>
      <c r="U396" s="427"/>
      <c r="V396" s="427"/>
      <c r="W396" s="427"/>
      <c r="X396" s="705"/>
      <c r="Y396" s="426"/>
      <c r="Z396" s="426"/>
      <c r="AA396" s="426"/>
      <c r="AB396" s="426"/>
      <c r="AC396" s="426"/>
      <c r="AD396" s="426"/>
      <c r="AE396" s="426"/>
      <c r="AF396" s="426"/>
      <c r="AG396" s="692"/>
      <c r="AH396" s="692"/>
      <c r="AI396" s="692"/>
      <c r="AJ396" s="432"/>
      <c r="AK396" s="432"/>
      <c r="AL396" s="426"/>
    </row>
    <row r="397" spans="2:38">
      <c r="B397" s="426"/>
      <c r="C397" s="426"/>
      <c r="D397" s="426"/>
      <c r="E397" s="426"/>
      <c r="F397" s="426"/>
      <c r="G397" s="426"/>
      <c r="H397" s="426"/>
      <c r="I397" s="426"/>
      <c r="J397" s="426"/>
      <c r="K397" s="426"/>
      <c r="L397" s="426"/>
      <c r="M397" s="426"/>
      <c r="N397" s="426"/>
      <c r="O397" s="426"/>
      <c r="P397" s="426"/>
      <c r="Q397" s="426"/>
      <c r="R397" s="426"/>
      <c r="S397" s="426"/>
      <c r="T397" s="426"/>
      <c r="U397" s="427"/>
      <c r="V397" s="427"/>
      <c r="W397" s="427"/>
      <c r="X397" s="705"/>
      <c r="Y397" s="426"/>
      <c r="Z397" s="426"/>
      <c r="AA397" s="426"/>
      <c r="AB397" s="426"/>
      <c r="AC397" s="426"/>
      <c r="AD397" s="426"/>
      <c r="AE397" s="426"/>
      <c r="AF397" s="426"/>
      <c r="AG397" s="692"/>
      <c r="AH397" s="692"/>
      <c r="AI397" s="692"/>
      <c r="AJ397" s="432"/>
      <c r="AK397" s="432"/>
      <c r="AL397" s="426"/>
    </row>
    <row r="398" spans="2:38">
      <c r="B398" s="426"/>
      <c r="C398" s="426"/>
      <c r="D398" s="426"/>
      <c r="E398" s="426"/>
      <c r="F398" s="426"/>
      <c r="G398" s="426"/>
      <c r="H398" s="426"/>
      <c r="I398" s="426"/>
      <c r="J398" s="426"/>
      <c r="K398" s="426"/>
      <c r="L398" s="426"/>
      <c r="M398" s="426"/>
      <c r="N398" s="426"/>
      <c r="O398" s="426"/>
      <c r="P398" s="426"/>
      <c r="Q398" s="426"/>
      <c r="R398" s="426"/>
      <c r="S398" s="426"/>
      <c r="T398" s="426"/>
      <c r="U398" s="427"/>
      <c r="V398" s="427"/>
      <c r="W398" s="427"/>
      <c r="X398" s="705"/>
      <c r="Y398" s="426"/>
      <c r="Z398" s="426"/>
      <c r="AA398" s="426"/>
      <c r="AB398" s="426"/>
      <c r="AC398" s="426"/>
      <c r="AD398" s="426"/>
      <c r="AE398" s="426"/>
      <c r="AF398" s="426"/>
      <c r="AG398" s="692"/>
      <c r="AH398" s="692"/>
      <c r="AI398" s="692"/>
      <c r="AJ398" s="432"/>
      <c r="AK398" s="432"/>
      <c r="AL398" s="426"/>
    </row>
    <row r="399" spans="2:38">
      <c r="B399" s="426"/>
      <c r="C399" s="426"/>
      <c r="D399" s="426"/>
      <c r="E399" s="426"/>
      <c r="F399" s="426"/>
      <c r="G399" s="426"/>
      <c r="H399" s="426"/>
      <c r="I399" s="426"/>
      <c r="J399" s="426"/>
      <c r="K399" s="426"/>
      <c r="L399" s="426"/>
      <c r="M399" s="426"/>
      <c r="N399" s="426"/>
      <c r="O399" s="426"/>
      <c r="P399" s="426"/>
      <c r="Q399" s="426"/>
      <c r="R399" s="426"/>
      <c r="S399" s="426"/>
      <c r="T399" s="426"/>
      <c r="U399" s="427"/>
      <c r="V399" s="427"/>
      <c r="W399" s="427"/>
      <c r="X399" s="705"/>
      <c r="Y399" s="426"/>
      <c r="Z399" s="426"/>
      <c r="AA399" s="426"/>
      <c r="AB399" s="426"/>
      <c r="AC399" s="426"/>
      <c r="AD399" s="426"/>
      <c r="AE399" s="426"/>
      <c r="AF399" s="426"/>
      <c r="AG399" s="692"/>
      <c r="AH399" s="692"/>
      <c r="AI399" s="692"/>
      <c r="AJ399" s="432"/>
      <c r="AK399" s="432"/>
      <c r="AL399" s="426"/>
    </row>
    <row r="400" spans="2:38">
      <c r="B400" s="426"/>
      <c r="C400" s="426"/>
      <c r="D400" s="426"/>
      <c r="E400" s="426"/>
      <c r="F400" s="426"/>
      <c r="G400" s="426"/>
      <c r="H400" s="426"/>
      <c r="I400" s="426"/>
      <c r="J400" s="426"/>
      <c r="K400" s="426"/>
      <c r="L400" s="426"/>
      <c r="M400" s="426"/>
      <c r="N400" s="426"/>
      <c r="O400" s="426"/>
      <c r="P400" s="426"/>
      <c r="Q400" s="426"/>
      <c r="R400" s="426"/>
      <c r="S400" s="426"/>
      <c r="T400" s="426"/>
      <c r="U400" s="427"/>
      <c r="V400" s="427"/>
      <c r="W400" s="427"/>
      <c r="X400" s="705"/>
      <c r="Y400" s="426"/>
      <c r="Z400" s="426"/>
      <c r="AA400" s="426"/>
      <c r="AB400" s="426"/>
      <c r="AC400" s="426"/>
      <c r="AD400" s="426"/>
      <c r="AE400" s="426"/>
      <c r="AF400" s="426"/>
      <c r="AG400" s="692"/>
      <c r="AH400" s="692"/>
      <c r="AI400" s="692"/>
      <c r="AJ400" s="432"/>
      <c r="AK400" s="432"/>
      <c r="AL400" s="426"/>
    </row>
    <row r="401" spans="2:38">
      <c r="B401" s="426"/>
      <c r="C401" s="426"/>
      <c r="D401" s="426"/>
      <c r="E401" s="426"/>
      <c r="F401" s="426"/>
      <c r="G401" s="426"/>
      <c r="H401" s="426"/>
      <c r="I401" s="426"/>
      <c r="J401" s="426"/>
      <c r="K401" s="426"/>
      <c r="L401" s="426"/>
      <c r="M401" s="426"/>
      <c r="N401" s="426"/>
      <c r="O401" s="426"/>
      <c r="P401" s="426"/>
      <c r="Q401" s="426"/>
      <c r="R401" s="426"/>
      <c r="S401" s="426"/>
      <c r="T401" s="426"/>
      <c r="U401" s="427"/>
      <c r="V401" s="427"/>
      <c r="W401" s="427"/>
      <c r="X401" s="705"/>
      <c r="Y401" s="426"/>
      <c r="Z401" s="426"/>
      <c r="AA401" s="426"/>
      <c r="AB401" s="426"/>
      <c r="AC401" s="426"/>
      <c r="AD401" s="426"/>
      <c r="AE401" s="426"/>
      <c r="AF401" s="426"/>
      <c r="AG401" s="692"/>
      <c r="AH401" s="692"/>
      <c r="AI401" s="692"/>
      <c r="AJ401" s="432"/>
      <c r="AK401" s="432"/>
      <c r="AL401" s="426"/>
    </row>
    <row r="402" spans="2:38">
      <c r="B402" s="426"/>
      <c r="C402" s="426"/>
      <c r="D402" s="426"/>
      <c r="E402" s="426"/>
      <c r="F402" s="426"/>
      <c r="G402" s="426"/>
      <c r="H402" s="426"/>
      <c r="I402" s="426"/>
      <c r="J402" s="426"/>
      <c r="K402" s="426"/>
      <c r="L402" s="426"/>
      <c r="M402" s="426"/>
      <c r="N402" s="426"/>
      <c r="O402" s="426"/>
      <c r="P402" s="426"/>
      <c r="Q402" s="426"/>
      <c r="R402" s="426"/>
      <c r="S402" s="426"/>
      <c r="T402" s="426"/>
      <c r="U402" s="427"/>
      <c r="V402" s="427"/>
      <c r="W402" s="427"/>
      <c r="X402" s="705"/>
      <c r="Y402" s="426"/>
      <c r="Z402" s="426"/>
      <c r="AA402" s="426"/>
      <c r="AB402" s="426"/>
      <c r="AC402" s="426"/>
      <c r="AD402" s="426"/>
      <c r="AE402" s="426"/>
      <c r="AF402" s="426"/>
      <c r="AG402" s="692"/>
      <c r="AH402" s="692"/>
      <c r="AI402" s="692"/>
      <c r="AJ402" s="432"/>
      <c r="AK402" s="432"/>
      <c r="AL402" s="426"/>
    </row>
    <row r="403" spans="2:38">
      <c r="B403" s="426"/>
      <c r="C403" s="426"/>
      <c r="D403" s="426"/>
      <c r="E403" s="426"/>
      <c r="F403" s="426"/>
      <c r="G403" s="426"/>
      <c r="H403" s="426"/>
      <c r="I403" s="426"/>
      <c r="J403" s="426"/>
      <c r="K403" s="426"/>
      <c r="L403" s="426"/>
      <c r="M403" s="426"/>
      <c r="N403" s="426"/>
      <c r="O403" s="426"/>
      <c r="P403" s="426"/>
      <c r="Q403" s="426"/>
      <c r="R403" s="426"/>
      <c r="S403" s="426"/>
      <c r="T403" s="426"/>
      <c r="U403" s="427"/>
      <c r="V403" s="427"/>
      <c r="W403" s="427"/>
      <c r="X403" s="705"/>
      <c r="Y403" s="426"/>
      <c r="Z403" s="426"/>
      <c r="AA403" s="426"/>
      <c r="AB403" s="426"/>
      <c r="AC403" s="426"/>
      <c r="AD403" s="426"/>
      <c r="AE403" s="426"/>
      <c r="AF403" s="426"/>
      <c r="AG403" s="692"/>
      <c r="AH403" s="692"/>
      <c r="AI403" s="692"/>
      <c r="AJ403" s="432"/>
      <c r="AK403" s="432"/>
      <c r="AL403" s="426"/>
    </row>
    <row r="404" spans="2:38">
      <c r="B404" s="426"/>
      <c r="C404" s="426"/>
      <c r="D404" s="426"/>
      <c r="E404" s="426"/>
      <c r="F404" s="426"/>
      <c r="G404" s="426"/>
      <c r="H404" s="426"/>
      <c r="I404" s="426"/>
      <c r="J404" s="426"/>
      <c r="K404" s="426"/>
      <c r="L404" s="426"/>
      <c r="M404" s="426"/>
      <c r="N404" s="426"/>
      <c r="O404" s="426"/>
      <c r="P404" s="426"/>
      <c r="Q404" s="426"/>
      <c r="R404" s="426"/>
      <c r="S404" s="426"/>
      <c r="T404" s="426"/>
      <c r="U404" s="427"/>
      <c r="V404" s="427"/>
      <c r="W404" s="427"/>
      <c r="X404" s="705"/>
      <c r="Y404" s="426"/>
      <c r="Z404" s="426"/>
      <c r="AA404" s="426"/>
      <c r="AB404" s="426"/>
      <c r="AC404" s="426"/>
      <c r="AD404" s="426"/>
      <c r="AE404" s="426"/>
      <c r="AF404" s="426"/>
      <c r="AG404" s="692"/>
      <c r="AH404" s="692"/>
      <c r="AI404" s="692"/>
      <c r="AJ404" s="432"/>
      <c r="AK404" s="432"/>
      <c r="AL404" s="426"/>
    </row>
    <row r="405" spans="2:38">
      <c r="B405" s="426"/>
      <c r="C405" s="426"/>
      <c r="D405" s="426"/>
      <c r="E405" s="426"/>
      <c r="F405" s="426"/>
      <c r="G405" s="426"/>
      <c r="H405" s="426"/>
      <c r="I405" s="426"/>
      <c r="J405" s="426"/>
      <c r="K405" s="426"/>
      <c r="L405" s="426"/>
      <c r="M405" s="426"/>
      <c r="N405" s="426"/>
      <c r="O405" s="426"/>
      <c r="P405" s="426"/>
      <c r="Q405" s="426"/>
      <c r="R405" s="426"/>
      <c r="S405" s="426"/>
      <c r="T405" s="426"/>
      <c r="U405" s="427"/>
      <c r="V405" s="427"/>
      <c r="W405" s="427"/>
      <c r="X405" s="705"/>
      <c r="Y405" s="426"/>
      <c r="Z405" s="426"/>
      <c r="AA405" s="426"/>
      <c r="AB405" s="426"/>
      <c r="AC405" s="426"/>
      <c r="AD405" s="426"/>
      <c r="AE405" s="426"/>
      <c r="AF405" s="426"/>
      <c r="AG405" s="692"/>
      <c r="AH405" s="692"/>
      <c r="AI405" s="692"/>
      <c r="AJ405" s="432"/>
      <c r="AK405" s="432"/>
      <c r="AL405" s="426"/>
    </row>
    <row r="406" spans="2:38">
      <c r="B406" s="426"/>
      <c r="C406" s="426"/>
      <c r="D406" s="426"/>
      <c r="E406" s="426"/>
      <c r="F406" s="426"/>
      <c r="G406" s="426"/>
      <c r="H406" s="426"/>
      <c r="I406" s="426"/>
      <c r="J406" s="426"/>
      <c r="K406" s="426"/>
      <c r="L406" s="426"/>
      <c r="M406" s="426"/>
      <c r="N406" s="426"/>
      <c r="O406" s="426"/>
      <c r="P406" s="426"/>
      <c r="Q406" s="426"/>
      <c r="R406" s="426"/>
      <c r="S406" s="426"/>
      <c r="T406" s="426"/>
      <c r="U406" s="427"/>
      <c r="V406" s="427"/>
      <c r="W406" s="427"/>
      <c r="X406" s="705"/>
      <c r="Y406" s="426"/>
      <c r="Z406" s="426"/>
      <c r="AA406" s="426"/>
      <c r="AB406" s="426"/>
      <c r="AC406" s="426"/>
      <c r="AD406" s="426"/>
      <c r="AE406" s="426"/>
      <c r="AF406" s="426"/>
      <c r="AG406" s="692"/>
      <c r="AH406" s="692"/>
      <c r="AI406" s="692"/>
      <c r="AJ406" s="432"/>
      <c r="AK406" s="432"/>
      <c r="AL406" s="426"/>
    </row>
    <row r="407" spans="2:38">
      <c r="B407" s="426"/>
      <c r="C407" s="426"/>
      <c r="D407" s="426"/>
      <c r="E407" s="426"/>
      <c r="F407" s="426"/>
      <c r="G407" s="426"/>
      <c r="H407" s="426"/>
      <c r="I407" s="426"/>
      <c r="J407" s="426"/>
      <c r="K407" s="426"/>
      <c r="L407" s="426"/>
      <c r="M407" s="426"/>
      <c r="N407" s="426"/>
      <c r="O407" s="426"/>
      <c r="P407" s="426"/>
      <c r="Q407" s="426"/>
      <c r="R407" s="426"/>
      <c r="S407" s="426"/>
      <c r="T407" s="426"/>
      <c r="U407" s="427"/>
      <c r="V407" s="427"/>
      <c r="W407" s="427"/>
      <c r="X407" s="705"/>
      <c r="Y407" s="426"/>
      <c r="Z407" s="426"/>
      <c r="AA407" s="426"/>
      <c r="AB407" s="426"/>
      <c r="AC407" s="426"/>
      <c r="AD407" s="426"/>
      <c r="AE407" s="426"/>
      <c r="AF407" s="426"/>
      <c r="AG407" s="692"/>
      <c r="AH407" s="692"/>
      <c r="AI407" s="692"/>
      <c r="AJ407" s="432"/>
      <c r="AK407" s="432"/>
      <c r="AL407" s="426"/>
    </row>
    <row r="408" spans="2:38">
      <c r="B408" s="426"/>
      <c r="C408" s="426"/>
      <c r="D408" s="426"/>
      <c r="E408" s="426"/>
      <c r="F408" s="426"/>
      <c r="G408" s="426"/>
      <c r="H408" s="426"/>
      <c r="I408" s="426"/>
      <c r="J408" s="426"/>
      <c r="K408" s="426"/>
      <c r="L408" s="426"/>
      <c r="M408" s="426"/>
      <c r="N408" s="426"/>
      <c r="O408" s="426"/>
      <c r="P408" s="426"/>
      <c r="Q408" s="426"/>
      <c r="R408" s="426"/>
      <c r="S408" s="426"/>
      <c r="T408" s="426"/>
      <c r="U408" s="427"/>
      <c r="V408" s="427"/>
      <c r="W408" s="427"/>
      <c r="X408" s="705"/>
      <c r="Y408" s="426"/>
      <c r="Z408" s="426"/>
      <c r="AA408" s="426"/>
      <c r="AB408" s="426"/>
      <c r="AC408" s="426"/>
      <c r="AD408" s="426"/>
      <c r="AE408" s="426"/>
      <c r="AF408" s="426"/>
      <c r="AG408" s="692"/>
      <c r="AH408" s="692"/>
      <c r="AI408" s="692"/>
      <c r="AJ408" s="432"/>
      <c r="AK408" s="432"/>
      <c r="AL408" s="426"/>
    </row>
    <row r="409" spans="2:38">
      <c r="B409" s="426"/>
      <c r="C409" s="426"/>
      <c r="D409" s="426"/>
      <c r="E409" s="426"/>
      <c r="F409" s="426"/>
      <c r="G409" s="426"/>
      <c r="H409" s="426"/>
      <c r="I409" s="426"/>
      <c r="J409" s="426"/>
      <c r="K409" s="426"/>
      <c r="L409" s="426"/>
      <c r="M409" s="426"/>
      <c r="N409" s="426"/>
      <c r="O409" s="426"/>
      <c r="P409" s="426"/>
      <c r="Q409" s="426"/>
      <c r="R409" s="426"/>
      <c r="S409" s="426"/>
      <c r="T409" s="426"/>
      <c r="U409" s="427"/>
      <c r="V409" s="427"/>
      <c r="W409" s="427"/>
      <c r="X409" s="705"/>
      <c r="Y409" s="426"/>
      <c r="Z409" s="426"/>
      <c r="AA409" s="426"/>
      <c r="AB409" s="426"/>
      <c r="AC409" s="426"/>
      <c r="AD409" s="426"/>
      <c r="AE409" s="426"/>
      <c r="AF409" s="426"/>
      <c r="AG409" s="692"/>
      <c r="AH409" s="692"/>
      <c r="AI409" s="692"/>
      <c r="AJ409" s="432"/>
      <c r="AK409" s="432"/>
      <c r="AL409" s="426"/>
    </row>
    <row r="410" spans="2:38">
      <c r="B410" s="426"/>
      <c r="C410" s="426"/>
      <c r="D410" s="426"/>
      <c r="E410" s="426"/>
      <c r="F410" s="426"/>
      <c r="G410" s="426"/>
      <c r="H410" s="426"/>
      <c r="I410" s="426"/>
      <c r="J410" s="426"/>
      <c r="K410" s="426"/>
      <c r="L410" s="426"/>
      <c r="M410" s="426"/>
      <c r="N410" s="426"/>
      <c r="O410" s="426"/>
      <c r="P410" s="426"/>
      <c r="Q410" s="426"/>
      <c r="R410" s="426"/>
      <c r="S410" s="426"/>
      <c r="T410" s="426"/>
      <c r="U410" s="427"/>
      <c r="V410" s="427"/>
      <c r="W410" s="427"/>
      <c r="X410" s="705"/>
      <c r="Y410" s="426"/>
      <c r="Z410" s="426"/>
      <c r="AA410" s="426"/>
      <c r="AB410" s="426"/>
      <c r="AC410" s="426"/>
      <c r="AD410" s="426"/>
      <c r="AE410" s="426"/>
      <c r="AF410" s="426"/>
      <c r="AG410" s="692"/>
      <c r="AH410" s="692"/>
      <c r="AI410" s="692"/>
      <c r="AJ410" s="432"/>
      <c r="AK410" s="432"/>
      <c r="AL410" s="426"/>
    </row>
    <row r="411" spans="2:38">
      <c r="B411" s="426"/>
      <c r="C411" s="426"/>
      <c r="D411" s="426"/>
      <c r="E411" s="426"/>
      <c r="F411" s="426"/>
      <c r="G411" s="426"/>
      <c r="H411" s="426"/>
      <c r="I411" s="426"/>
      <c r="J411" s="426"/>
      <c r="K411" s="426"/>
      <c r="L411" s="426"/>
      <c r="M411" s="426"/>
      <c r="N411" s="426"/>
      <c r="O411" s="426"/>
      <c r="P411" s="426"/>
      <c r="Q411" s="426"/>
      <c r="R411" s="426"/>
      <c r="S411" s="426"/>
      <c r="T411" s="426"/>
      <c r="U411" s="427"/>
      <c r="V411" s="427"/>
      <c r="W411" s="427"/>
      <c r="X411" s="705"/>
      <c r="Y411" s="426"/>
      <c r="Z411" s="426"/>
      <c r="AA411" s="426"/>
      <c r="AB411" s="426"/>
      <c r="AC411" s="426"/>
      <c r="AD411" s="426"/>
      <c r="AE411" s="426"/>
      <c r="AF411" s="426"/>
      <c r="AG411" s="692"/>
      <c r="AH411" s="692"/>
      <c r="AI411" s="692"/>
      <c r="AJ411" s="432"/>
      <c r="AK411" s="432"/>
      <c r="AL411" s="426"/>
    </row>
    <row r="412" spans="2:38">
      <c r="B412" s="426"/>
      <c r="C412" s="426"/>
      <c r="D412" s="426"/>
      <c r="E412" s="426"/>
      <c r="F412" s="426"/>
      <c r="G412" s="426"/>
      <c r="H412" s="426"/>
      <c r="I412" s="426"/>
      <c r="J412" s="426"/>
      <c r="K412" s="426"/>
      <c r="L412" s="426"/>
      <c r="M412" s="426"/>
      <c r="N412" s="426"/>
      <c r="O412" s="426"/>
      <c r="P412" s="426"/>
      <c r="Q412" s="426"/>
      <c r="R412" s="426"/>
      <c r="S412" s="426"/>
      <c r="T412" s="426"/>
      <c r="U412" s="427"/>
      <c r="V412" s="427"/>
      <c r="W412" s="427"/>
      <c r="X412" s="705"/>
      <c r="Y412" s="426"/>
      <c r="Z412" s="426"/>
      <c r="AA412" s="426"/>
      <c r="AB412" s="426"/>
      <c r="AC412" s="426"/>
      <c r="AD412" s="426"/>
      <c r="AE412" s="426"/>
      <c r="AF412" s="426"/>
      <c r="AG412" s="692"/>
      <c r="AH412" s="692"/>
      <c r="AI412" s="692"/>
      <c r="AJ412" s="432"/>
      <c r="AK412" s="432"/>
      <c r="AL412" s="426"/>
    </row>
    <row r="413" spans="2:38">
      <c r="B413" s="426"/>
      <c r="C413" s="426"/>
      <c r="D413" s="426"/>
      <c r="E413" s="426"/>
      <c r="F413" s="426"/>
      <c r="G413" s="426"/>
      <c r="H413" s="426"/>
      <c r="I413" s="426"/>
      <c r="J413" s="426"/>
      <c r="K413" s="426"/>
      <c r="L413" s="426"/>
      <c r="M413" s="426"/>
      <c r="N413" s="426"/>
      <c r="O413" s="426"/>
      <c r="P413" s="426"/>
      <c r="Q413" s="426"/>
      <c r="R413" s="426"/>
      <c r="S413" s="426"/>
      <c r="T413" s="426"/>
      <c r="U413" s="427"/>
      <c r="V413" s="427"/>
      <c r="W413" s="427"/>
      <c r="X413" s="705"/>
      <c r="Y413" s="426"/>
      <c r="Z413" s="426"/>
      <c r="AA413" s="426"/>
      <c r="AB413" s="426"/>
      <c r="AC413" s="426"/>
      <c r="AD413" s="426"/>
      <c r="AE413" s="426"/>
      <c r="AF413" s="426"/>
      <c r="AG413" s="692"/>
      <c r="AH413" s="692"/>
      <c r="AI413" s="692"/>
      <c r="AJ413" s="432"/>
      <c r="AK413" s="432"/>
      <c r="AL413" s="426"/>
    </row>
    <row r="414" spans="2:38">
      <c r="B414" s="426"/>
      <c r="C414" s="426"/>
      <c r="D414" s="426"/>
      <c r="E414" s="426"/>
      <c r="F414" s="426"/>
      <c r="G414" s="426"/>
      <c r="H414" s="426"/>
      <c r="I414" s="426"/>
      <c r="J414" s="426"/>
      <c r="K414" s="426"/>
      <c r="L414" s="426"/>
      <c r="M414" s="426"/>
      <c r="N414" s="426"/>
      <c r="O414" s="426"/>
      <c r="P414" s="426"/>
      <c r="Q414" s="426"/>
      <c r="R414" s="426"/>
      <c r="S414" s="426"/>
      <c r="T414" s="426"/>
      <c r="U414" s="427"/>
      <c r="V414" s="427"/>
      <c r="W414" s="427"/>
      <c r="X414" s="705"/>
      <c r="Y414" s="426"/>
      <c r="Z414" s="426"/>
      <c r="AA414" s="426"/>
      <c r="AB414" s="426"/>
      <c r="AC414" s="426"/>
      <c r="AD414" s="426"/>
      <c r="AE414" s="426"/>
      <c r="AF414" s="426"/>
      <c r="AG414" s="692"/>
      <c r="AH414" s="692"/>
      <c r="AI414" s="692"/>
      <c r="AJ414" s="432"/>
      <c r="AK414" s="432"/>
      <c r="AL414" s="426"/>
    </row>
    <row r="415" spans="2:38">
      <c r="B415" s="426"/>
      <c r="C415" s="426"/>
      <c r="D415" s="426"/>
      <c r="E415" s="426"/>
      <c r="F415" s="426"/>
      <c r="G415" s="426"/>
      <c r="H415" s="426"/>
      <c r="I415" s="426"/>
      <c r="J415" s="426"/>
      <c r="K415" s="426"/>
      <c r="L415" s="426"/>
      <c r="M415" s="426"/>
      <c r="N415" s="426"/>
      <c r="O415" s="426"/>
      <c r="P415" s="426"/>
      <c r="Q415" s="426"/>
      <c r="R415" s="426"/>
      <c r="S415" s="426"/>
      <c r="T415" s="426"/>
      <c r="U415" s="427"/>
      <c r="V415" s="427"/>
      <c r="W415" s="427"/>
      <c r="X415" s="705"/>
      <c r="Y415" s="426"/>
      <c r="Z415" s="426"/>
      <c r="AA415" s="426"/>
      <c r="AB415" s="426"/>
      <c r="AC415" s="426"/>
      <c r="AD415" s="426"/>
      <c r="AE415" s="426"/>
      <c r="AF415" s="426"/>
      <c r="AG415" s="692"/>
      <c r="AH415" s="692"/>
      <c r="AI415" s="692"/>
      <c r="AJ415" s="432"/>
      <c r="AK415" s="432"/>
      <c r="AL415" s="426"/>
    </row>
    <row r="416" spans="2:38">
      <c r="B416" s="426"/>
      <c r="C416" s="426"/>
      <c r="D416" s="426"/>
      <c r="E416" s="426"/>
      <c r="F416" s="426"/>
      <c r="G416" s="426"/>
      <c r="H416" s="426"/>
      <c r="I416" s="426"/>
      <c r="J416" s="426"/>
      <c r="K416" s="426"/>
      <c r="L416" s="426"/>
      <c r="M416" s="426"/>
      <c r="N416" s="426"/>
      <c r="O416" s="426"/>
      <c r="P416" s="426"/>
      <c r="Q416" s="426"/>
      <c r="R416" s="426"/>
      <c r="S416" s="426"/>
      <c r="T416" s="426"/>
      <c r="U416" s="427"/>
      <c r="V416" s="427"/>
      <c r="W416" s="427"/>
      <c r="X416" s="705"/>
      <c r="Y416" s="426"/>
      <c r="Z416" s="426"/>
      <c r="AA416" s="426"/>
      <c r="AB416" s="426"/>
      <c r="AC416" s="426"/>
      <c r="AD416" s="426"/>
      <c r="AE416" s="426"/>
      <c r="AF416" s="426"/>
      <c r="AG416" s="692"/>
      <c r="AH416" s="692"/>
      <c r="AI416" s="692"/>
      <c r="AJ416" s="432"/>
      <c r="AK416" s="432"/>
      <c r="AL416" s="426"/>
    </row>
    <row r="417" spans="2:38">
      <c r="B417" s="426"/>
      <c r="C417" s="426"/>
      <c r="D417" s="426"/>
      <c r="E417" s="426"/>
      <c r="F417" s="426"/>
      <c r="G417" s="426"/>
      <c r="H417" s="426"/>
      <c r="I417" s="426"/>
      <c r="J417" s="426"/>
      <c r="K417" s="426"/>
      <c r="L417" s="426"/>
      <c r="M417" s="426"/>
      <c r="N417" s="426"/>
      <c r="O417" s="426"/>
      <c r="P417" s="426"/>
      <c r="Q417" s="426"/>
      <c r="R417" s="426"/>
      <c r="S417" s="426"/>
      <c r="T417" s="426"/>
      <c r="U417" s="427"/>
      <c r="V417" s="427"/>
      <c r="W417" s="427"/>
      <c r="X417" s="705"/>
      <c r="Y417" s="426"/>
      <c r="Z417" s="426"/>
      <c r="AA417" s="426"/>
      <c r="AB417" s="426"/>
      <c r="AC417" s="426"/>
      <c r="AD417" s="426"/>
      <c r="AE417" s="426"/>
      <c r="AF417" s="426"/>
      <c r="AG417" s="692"/>
      <c r="AH417" s="692"/>
      <c r="AI417" s="692"/>
      <c r="AJ417" s="432"/>
      <c r="AK417" s="432"/>
      <c r="AL417" s="426"/>
    </row>
    <row r="418" spans="2:38">
      <c r="B418" s="426"/>
      <c r="C418" s="426"/>
      <c r="D418" s="426"/>
      <c r="E418" s="426"/>
      <c r="F418" s="426"/>
      <c r="G418" s="426"/>
      <c r="H418" s="426"/>
      <c r="I418" s="426"/>
      <c r="J418" s="426"/>
      <c r="K418" s="426"/>
      <c r="L418" s="426"/>
      <c r="M418" s="426"/>
      <c r="N418" s="426"/>
      <c r="O418" s="426"/>
      <c r="P418" s="426"/>
      <c r="Q418" s="426"/>
      <c r="R418" s="426"/>
      <c r="S418" s="426"/>
      <c r="T418" s="426"/>
      <c r="U418" s="427"/>
      <c r="V418" s="427"/>
      <c r="W418" s="427"/>
      <c r="X418" s="705"/>
      <c r="Y418" s="426"/>
      <c r="Z418" s="426"/>
      <c r="AA418" s="426"/>
      <c r="AB418" s="426"/>
      <c r="AC418" s="426"/>
      <c r="AD418" s="426"/>
      <c r="AE418" s="426"/>
      <c r="AF418" s="426"/>
      <c r="AG418" s="692"/>
      <c r="AH418" s="692"/>
      <c r="AI418" s="692"/>
      <c r="AJ418" s="432"/>
      <c r="AK418" s="432"/>
      <c r="AL418" s="426"/>
    </row>
    <row r="419" spans="2:38">
      <c r="B419" s="426"/>
      <c r="C419" s="426"/>
      <c r="D419" s="426"/>
      <c r="E419" s="426"/>
      <c r="F419" s="426"/>
      <c r="G419" s="426"/>
      <c r="H419" s="426"/>
      <c r="I419" s="426"/>
      <c r="J419" s="426"/>
      <c r="K419" s="426"/>
      <c r="L419" s="426"/>
      <c r="M419" s="426"/>
      <c r="N419" s="426"/>
      <c r="O419" s="426"/>
      <c r="P419" s="426"/>
      <c r="Q419" s="426"/>
      <c r="R419" s="426"/>
      <c r="S419" s="426"/>
      <c r="T419" s="426"/>
      <c r="U419" s="427"/>
      <c r="V419" s="427"/>
      <c r="W419" s="427"/>
      <c r="X419" s="705"/>
      <c r="Y419" s="426"/>
      <c r="Z419" s="426"/>
      <c r="AA419" s="426"/>
      <c r="AB419" s="426"/>
      <c r="AC419" s="426"/>
      <c r="AD419" s="426"/>
      <c r="AE419" s="426"/>
      <c r="AF419" s="426"/>
      <c r="AG419" s="692"/>
      <c r="AH419" s="692"/>
      <c r="AI419" s="692"/>
      <c r="AJ419" s="432"/>
      <c r="AK419" s="432"/>
      <c r="AL419" s="426"/>
    </row>
    <row r="420" spans="2:38">
      <c r="B420" s="426"/>
      <c r="C420" s="426"/>
      <c r="D420" s="426"/>
      <c r="E420" s="426"/>
      <c r="F420" s="426"/>
      <c r="G420" s="426"/>
      <c r="H420" s="426"/>
      <c r="I420" s="426"/>
      <c r="J420" s="426"/>
      <c r="K420" s="426"/>
      <c r="L420" s="426"/>
      <c r="M420" s="426"/>
      <c r="N420" s="426"/>
      <c r="O420" s="426"/>
      <c r="P420" s="426"/>
      <c r="Q420" s="426"/>
      <c r="R420" s="426"/>
      <c r="S420" s="426"/>
      <c r="T420" s="426"/>
      <c r="U420" s="427"/>
      <c r="V420" s="427"/>
      <c r="W420" s="427"/>
      <c r="X420" s="705"/>
      <c r="Y420" s="426"/>
      <c r="Z420" s="426"/>
      <c r="AA420" s="426"/>
      <c r="AB420" s="426"/>
      <c r="AC420" s="426"/>
      <c r="AD420" s="426"/>
      <c r="AE420" s="426"/>
      <c r="AF420" s="426"/>
      <c r="AG420" s="692"/>
      <c r="AH420" s="692"/>
      <c r="AI420" s="692"/>
      <c r="AJ420" s="432"/>
      <c r="AK420" s="432"/>
      <c r="AL420" s="426"/>
    </row>
    <row r="421" spans="2:38">
      <c r="B421" s="426"/>
      <c r="C421" s="426"/>
      <c r="D421" s="426"/>
      <c r="E421" s="426"/>
      <c r="F421" s="426"/>
      <c r="G421" s="426"/>
      <c r="H421" s="426"/>
      <c r="I421" s="426"/>
      <c r="J421" s="426"/>
      <c r="K421" s="426"/>
      <c r="L421" s="426"/>
      <c r="M421" s="426"/>
      <c r="N421" s="426"/>
      <c r="O421" s="426"/>
      <c r="P421" s="426"/>
      <c r="Q421" s="426"/>
      <c r="R421" s="426"/>
      <c r="S421" s="426"/>
      <c r="T421" s="426"/>
      <c r="U421" s="427"/>
      <c r="V421" s="427"/>
      <c r="W421" s="427"/>
      <c r="X421" s="705"/>
      <c r="Y421" s="426"/>
      <c r="Z421" s="426"/>
      <c r="AA421" s="426"/>
      <c r="AB421" s="426"/>
      <c r="AC421" s="426"/>
      <c r="AD421" s="426"/>
      <c r="AE421" s="426"/>
      <c r="AF421" s="426"/>
      <c r="AG421" s="692"/>
      <c r="AH421" s="692"/>
      <c r="AI421" s="692"/>
      <c r="AJ421" s="432"/>
      <c r="AK421" s="432"/>
      <c r="AL421" s="426"/>
    </row>
    <row r="422" spans="2:38">
      <c r="B422" s="426"/>
      <c r="C422" s="426"/>
      <c r="D422" s="426"/>
      <c r="E422" s="426"/>
      <c r="F422" s="426"/>
      <c r="G422" s="426"/>
      <c r="H422" s="426"/>
      <c r="I422" s="426"/>
      <c r="J422" s="426"/>
      <c r="K422" s="426"/>
      <c r="L422" s="426"/>
      <c r="M422" s="426"/>
      <c r="N422" s="426"/>
      <c r="O422" s="426"/>
      <c r="P422" s="426"/>
      <c r="Q422" s="426"/>
      <c r="R422" s="426"/>
      <c r="S422" s="426"/>
      <c r="T422" s="426"/>
      <c r="U422" s="427"/>
      <c r="V422" s="427"/>
      <c r="W422" s="427"/>
      <c r="X422" s="705"/>
      <c r="Y422" s="426"/>
      <c r="Z422" s="426"/>
      <c r="AA422" s="426"/>
      <c r="AB422" s="426"/>
      <c r="AC422" s="426"/>
      <c r="AD422" s="426"/>
      <c r="AE422" s="426"/>
      <c r="AF422" s="426"/>
      <c r="AG422" s="692"/>
      <c r="AH422" s="692"/>
      <c r="AI422" s="692"/>
      <c r="AJ422" s="432"/>
      <c r="AK422" s="432"/>
      <c r="AL422" s="426"/>
    </row>
    <row r="423" spans="2:38">
      <c r="B423" s="426"/>
      <c r="C423" s="426"/>
      <c r="D423" s="426"/>
      <c r="E423" s="426"/>
      <c r="F423" s="426"/>
      <c r="G423" s="426"/>
      <c r="H423" s="426"/>
      <c r="I423" s="426"/>
      <c r="J423" s="426"/>
      <c r="K423" s="426"/>
      <c r="L423" s="426"/>
      <c r="M423" s="426"/>
      <c r="N423" s="426"/>
      <c r="O423" s="426"/>
      <c r="P423" s="426"/>
      <c r="Q423" s="426"/>
      <c r="R423" s="426"/>
      <c r="S423" s="426"/>
      <c r="T423" s="426"/>
      <c r="U423" s="427"/>
      <c r="V423" s="427"/>
      <c r="W423" s="427"/>
      <c r="X423" s="705"/>
      <c r="Y423" s="426"/>
      <c r="Z423" s="426"/>
      <c r="AA423" s="426"/>
      <c r="AB423" s="426"/>
      <c r="AC423" s="426"/>
      <c r="AD423" s="426"/>
      <c r="AE423" s="426"/>
      <c r="AF423" s="426"/>
      <c r="AG423" s="692"/>
      <c r="AH423" s="692"/>
      <c r="AI423" s="692"/>
      <c r="AJ423" s="432"/>
      <c r="AK423" s="432"/>
      <c r="AL423" s="426"/>
    </row>
    <row r="424" spans="2:38">
      <c r="B424" s="426"/>
      <c r="C424" s="426"/>
      <c r="D424" s="426"/>
      <c r="E424" s="426"/>
      <c r="F424" s="426"/>
      <c r="G424" s="426"/>
      <c r="H424" s="426"/>
      <c r="I424" s="426"/>
      <c r="J424" s="426"/>
      <c r="K424" s="426"/>
      <c r="L424" s="426"/>
      <c r="M424" s="426"/>
      <c r="N424" s="426"/>
      <c r="O424" s="426"/>
      <c r="P424" s="426"/>
      <c r="Q424" s="426"/>
      <c r="R424" s="426"/>
      <c r="S424" s="426"/>
      <c r="T424" s="426"/>
      <c r="U424" s="427"/>
      <c r="V424" s="427"/>
      <c r="W424" s="427"/>
      <c r="X424" s="705"/>
      <c r="Y424" s="426"/>
      <c r="Z424" s="426"/>
      <c r="AA424" s="426"/>
      <c r="AB424" s="426"/>
      <c r="AC424" s="426"/>
      <c r="AD424" s="426"/>
      <c r="AE424" s="426"/>
      <c r="AF424" s="426"/>
      <c r="AG424" s="692"/>
      <c r="AH424" s="692"/>
      <c r="AI424" s="692"/>
      <c r="AJ424" s="432"/>
      <c r="AK424" s="432"/>
      <c r="AL424" s="426"/>
    </row>
    <row r="425" spans="2:38">
      <c r="B425" s="426"/>
      <c r="C425" s="426"/>
      <c r="D425" s="426"/>
      <c r="E425" s="426"/>
      <c r="F425" s="426"/>
      <c r="G425" s="426"/>
      <c r="H425" s="426"/>
      <c r="I425" s="426"/>
      <c r="J425" s="426"/>
      <c r="K425" s="426"/>
      <c r="L425" s="426"/>
      <c r="M425" s="426"/>
      <c r="N425" s="426"/>
      <c r="O425" s="426"/>
      <c r="P425" s="426"/>
      <c r="Q425" s="426"/>
      <c r="R425" s="426"/>
      <c r="S425" s="426"/>
      <c r="T425" s="426"/>
      <c r="U425" s="427"/>
      <c r="V425" s="427"/>
      <c r="W425" s="427"/>
      <c r="X425" s="705"/>
      <c r="Y425" s="426"/>
      <c r="Z425" s="426"/>
      <c r="AA425" s="426"/>
      <c r="AB425" s="426"/>
      <c r="AC425" s="426"/>
      <c r="AD425" s="426"/>
      <c r="AE425" s="426"/>
      <c r="AF425" s="426"/>
      <c r="AG425" s="692"/>
      <c r="AH425" s="692"/>
      <c r="AI425" s="692"/>
      <c r="AJ425" s="432"/>
      <c r="AK425" s="432"/>
      <c r="AL425" s="426"/>
    </row>
    <row r="426" spans="2:38">
      <c r="B426" s="426"/>
      <c r="C426" s="426"/>
      <c r="D426" s="426"/>
      <c r="E426" s="426"/>
      <c r="F426" s="426"/>
      <c r="G426" s="426"/>
      <c r="H426" s="426"/>
      <c r="I426" s="426"/>
      <c r="J426" s="426"/>
      <c r="K426" s="426"/>
      <c r="L426" s="426"/>
      <c r="M426" s="426"/>
      <c r="N426" s="426"/>
      <c r="O426" s="426"/>
      <c r="P426" s="426"/>
      <c r="Q426" s="426"/>
      <c r="R426" s="426"/>
      <c r="S426" s="426"/>
      <c r="T426" s="426"/>
      <c r="U426" s="427"/>
      <c r="V426" s="427"/>
      <c r="W426" s="427"/>
      <c r="X426" s="705"/>
      <c r="Y426" s="426"/>
      <c r="Z426" s="426"/>
      <c r="AA426" s="426"/>
      <c r="AB426" s="426"/>
      <c r="AC426" s="426"/>
      <c r="AD426" s="426"/>
      <c r="AE426" s="426"/>
      <c r="AF426" s="426"/>
      <c r="AG426" s="692"/>
      <c r="AH426" s="692"/>
      <c r="AI426" s="692"/>
      <c r="AJ426" s="432"/>
      <c r="AK426" s="432"/>
      <c r="AL426" s="426"/>
    </row>
    <row r="427" spans="2:38">
      <c r="B427" s="426"/>
      <c r="C427" s="426"/>
      <c r="D427" s="426"/>
      <c r="E427" s="426"/>
      <c r="F427" s="426"/>
      <c r="G427" s="426"/>
      <c r="H427" s="426"/>
      <c r="I427" s="426"/>
      <c r="J427" s="426"/>
      <c r="K427" s="426"/>
      <c r="L427" s="426"/>
      <c r="M427" s="426"/>
      <c r="N427" s="426"/>
      <c r="O427" s="426"/>
      <c r="P427" s="426"/>
      <c r="Q427" s="426"/>
      <c r="R427" s="426"/>
      <c r="S427" s="426"/>
      <c r="T427" s="426"/>
      <c r="U427" s="427"/>
      <c r="V427" s="427"/>
      <c r="W427" s="427"/>
      <c r="X427" s="705"/>
      <c r="Y427" s="426"/>
      <c r="Z427" s="426"/>
      <c r="AA427" s="426"/>
      <c r="AB427" s="426"/>
      <c r="AC427" s="426"/>
      <c r="AD427" s="426"/>
      <c r="AE427" s="426"/>
      <c r="AF427" s="426"/>
      <c r="AG427" s="692"/>
      <c r="AH427" s="692"/>
      <c r="AI427" s="692"/>
      <c r="AJ427" s="432"/>
      <c r="AK427" s="432"/>
      <c r="AL427" s="426"/>
    </row>
    <row r="428" spans="2:38">
      <c r="B428" s="426"/>
      <c r="C428" s="426"/>
      <c r="D428" s="426"/>
      <c r="E428" s="426"/>
      <c r="F428" s="426"/>
      <c r="G428" s="426"/>
      <c r="H428" s="426"/>
      <c r="I428" s="426"/>
      <c r="J428" s="426"/>
      <c r="K428" s="426"/>
      <c r="L428" s="426"/>
      <c r="M428" s="426"/>
      <c r="N428" s="426"/>
      <c r="O428" s="426"/>
      <c r="P428" s="426"/>
      <c r="Q428" s="426"/>
      <c r="R428" s="426"/>
      <c r="S428" s="426"/>
      <c r="T428" s="426"/>
      <c r="U428" s="427"/>
      <c r="V428" s="427"/>
      <c r="W428" s="427"/>
      <c r="X428" s="705"/>
      <c r="Y428" s="426"/>
      <c r="Z428" s="426"/>
      <c r="AA428" s="426"/>
      <c r="AB428" s="426"/>
      <c r="AC428" s="426"/>
      <c r="AD428" s="426"/>
      <c r="AE428" s="426"/>
      <c r="AF428" s="426"/>
      <c r="AG428" s="692"/>
      <c r="AH428" s="692"/>
      <c r="AI428" s="692"/>
      <c r="AJ428" s="432"/>
      <c r="AK428" s="432"/>
      <c r="AL428" s="426"/>
    </row>
    <row r="429" spans="2:38">
      <c r="B429" s="426"/>
      <c r="C429" s="426"/>
      <c r="D429" s="426"/>
      <c r="E429" s="426"/>
      <c r="F429" s="426"/>
      <c r="G429" s="426"/>
      <c r="H429" s="426"/>
      <c r="I429" s="426"/>
      <c r="J429" s="426"/>
      <c r="K429" s="426"/>
      <c r="L429" s="426"/>
      <c r="M429" s="426"/>
      <c r="N429" s="426"/>
      <c r="O429" s="426"/>
      <c r="P429" s="426"/>
      <c r="Q429" s="426"/>
      <c r="R429" s="426"/>
      <c r="S429" s="426"/>
      <c r="T429" s="426"/>
      <c r="U429" s="427"/>
      <c r="V429" s="427"/>
      <c r="W429" s="427"/>
      <c r="X429" s="705"/>
      <c r="Y429" s="426"/>
      <c r="Z429" s="426"/>
      <c r="AA429" s="426"/>
      <c r="AB429" s="426"/>
      <c r="AC429" s="426"/>
      <c r="AD429" s="426"/>
      <c r="AE429" s="426"/>
      <c r="AF429" s="426"/>
      <c r="AG429" s="692"/>
      <c r="AH429" s="692"/>
      <c r="AI429" s="692"/>
      <c r="AJ429" s="432"/>
      <c r="AK429" s="432"/>
      <c r="AL429" s="426"/>
    </row>
    <row r="430" spans="2:38">
      <c r="B430" s="426"/>
      <c r="C430" s="426"/>
      <c r="D430" s="426"/>
      <c r="E430" s="426"/>
      <c r="F430" s="426"/>
      <c r="G430" s="426"/>
      <c r="H430" s="426"/>
      <c r="I430" s="426"/>
      <c r="J430" s="426"/>
      <c r="K430" s="426"/>
      <c r="L430" s="426"/>
      <c r="M430" s="426"/>
      <c r="N430" s="426"/>
      <c r="O430" s="426"/>
      <c r="P430" s="426"/>
      <c r="Q430" s="426"/>
      <c r="R430" s="426"/>
      <c r="S430" s="426"/>
      <c r="T430" s="426"/>
      <c r="U430" s="427"/>
      <c r="V430" s="427"/>
      <c r="W430" s="427"/>
      <c r="X430" s="705"/>
      <c r="Y430" s="426"/>
      <c r="Z430" s="426"/>
      <c r="AA430" s="426"/>
      <c r="AB430" s="426"/>
      <c r="AC430" s="426"/>
      <c r="AD430" s="426"/>
      <c r="AE430" s="426"/>
      <c r="AF430" s="426"/>
      <c r="AG430" s="692"/>
      <c r="AH430" s="692"/>
      <c r="AI430" s="692"/>
      <c r="AJ430" s="432"/>
      <c r="AK430" s="432"/>
      <c r="AL430" s="426"/>
    </row>
    <row r="431" spans="2:38">
      <c r="B431" s="426"/>
      <c r="C431" s="426"/>
      <c r="D431" s="426"/>
      <c r="E431" s="426"/>
      <c r="F431" s="426"/>
      <c r="G431" s="426"/>
      <c r="H431" s="426"/>
      <c r="I431" s="426"/>
      <c r="J431" s="426"/>
      <c r="K431" s="426"/>
      <c r="L431" s="426"/>
      <c r="M431" s="426"/>
      <c r="N431" s="426"/>
      <c r="O431" s="426"/>
      <c r="P431" s="426"/>
      <c r="Q431" s="426"/>
      <c r="R431" s="426"/>
      <c r="S431" s="426"/>
      <c r="T431" s="426"/>
      <c r="U431" s="427"/>
      <c r="V431" s="427"/>
      <c r="W431" s="427"/>
      <c r="X431" s="705"/>
      <c r="Y431" s="426"/>
      <c r="Z431" s="426"/>
      <c r="AA431" s="426"/>
      <c r="AB431" s="426"/>
      <c r="AC431" s="426"/>
      <c r="AD431" s="426"/>
      <c r="AE431" s="426"/>
      <c r="AF431" s="426"/>
      <c r="AG431" s="692"/>
      <c r="AH431" s="692"/>
      <c r="AI431" s="692"/>
      <c r="AJ431" s="432"/>
      <c r="AK431" s="432"/>
      <c r="AL431" s="426"/>
    </row>
    <row r="432" spans="2:38">
      <c r="B432" s="426"/>
      <c r="C432" s="426"/>
      <c r="D432" s="426"/>
      <c r="E432" s="426"/>
      <c r="F432" s="426"/>
      <c r="G432" s="426"/>
      <c r="H432" s="426"/>
      <c r="I432" s="426"/>
      <c r="J432" s="426"/>
      <c r="K432" s="426"/>
      <c r="L432" s="426"/>
      <c r="M432" s="426"/>
      <c r="N432" s="426"/>
      <c r="O432" s="426"/>
      <c r="P432" s="426"/>
      <c r="Q432" s="426"/>
      <c r="R432" s="426"/>
      <c r="S432" s="426"/>
      <c r="T432" s="426"/>
      <c r="U432" s="427"/>
      <c r="V432" s="427"/>
      <c r="W432" s="427"/>
      <c r="X432" s="705"/>
      <c r="Y432" s="426"/>
      <c r="Z432" s="426"/>
      <c r="AA432" s="426"/>
      <c r="AB432" s="426"/>
      <c r="AC432" s="426"/>
      <c r="AD432" s="426"/>
      <c r="AE432" s="426"/>
      <c r="AF432" s="426"/>
      <c r="AG432" s="692"/>
      <c r="AH432" s="692"/>
      <c r="AI432" s="692"/>
      <c r="AJ432" s="432"/>
      <c r="AK432" s="432"/>
      <c r="AL432" s="426"/>
    </row>
    <row r="433" spans="2:38">
      <c r="B433" s="426"/>
      <c r="C433" s="426"/>
      <c r="D433" s="426"/>
      <c r="E433" s="426"/>
      <c r="F433" s="426"/>
      <c r="G433" s="426"/>
      <c r="H433" s="426"/>
      <c r="I433" s="426"/>
      <c r="J433" s="426"/>
      <c r="K433" s="426"/>
      <c r="L433" s="426"/>
      <c r="M433" s="426"/>
      <c r="N433" s="426"/>
      <c r="O433" s="426"/>
      <c r="P433" s="426"/>
      <c r="Q433" s="426"/>
      <c r="R433" s="426"/>
      <c r="S433" s="426"/>
      <c r="T433" s="426"/>
      <c r="U433" s="427"/>
      <c r="V433" s="427"/>
      <c r="W433" s="427"/>
      <c r="X433" s="705"/>
      <c r="Y433" s="426"/>
      <c r="Z433" s="426"/>
      <c r="AA433" s="426"/>
      <c r="AB433" s="426"/>
      <c r="AC433" s="426"/>
      <c r="AD433" s="426"/>
      <c r="AE433" s="426"/>
      <c r="AF433" s="426"/>
      <c r="AG433" s="692"/>
      <c r="AH433" s="692"/>
      <c r="AI433" s="692"/>
      <c r="AJ433" s="432"/>
      <c r="AK433" s="432"/>
      <c r="AL433" s="426"/>
    </row>
    <row r="434" spans="2:38">
      <c r="B434" s="426"/>
      <c r="C434" s="426"/>
      <c r="D434" s="426"/>
      <c r="E434" s="426"/>
      <c r="F434" s="426"/>
      <c r="G434" s="426"/>
      <c r="H434" s="426"/>
      <c r="I434" s="426"/>
      <c r="J434" s="426"/>
      <c r="K434" s="426"/>
      <c r="L434" s="426"/>
      <c r="M434" s="426"/>
      <c r="N434" s="426"/>
      <c r="O434" s="426"/>
      <c r="P434" s="426"/>
      <c r="Q434" s="426"/>
      <c r="R434" s="426"/>
      <c r="S434" s="426"/>
      <c r="T434" s="426"/>
      <c r="U434" s="427"/>
      <c r="V434" s="427"/>
      <c r="W434" s="427"/>
      <c r="X434" s="705"/>
      <c r="Y434" s="426"/>
      <c r="Z434" s="426"/>
      <c r="AA434" s="426"/>
      <c r="AB434" s="426"/>
      <c r="AC434" s="426"/>
      <c r="AD434" s="426"/>
      <c r="AE434" s="426"/>
      <c r="AF434" s="426"/>
      <c r="AG434" s="692"/>
      <c r="AH434" s="692"/>
      <c r="AI434" s="692"/>
      <c r="AJ434" s="432"/>
      <c r="AK434" s="432"/>
      <c r="AL434" s="426"/>
    </row>
    <row r="435" spans="2:38">
      <c r="B435" s="426"/>
      <c r="C435" s="426"/>
      <c r="D435" s="426"/>
      <c r="E435" s="426"/>
      <c r="F435" s="426"/>
      <c r="G435" s="426"/>
      <c r="H435" s="426"/>
      <c r="I435" s="426"/>
      <c r="J435" s="426"/>
      <c r="K435" s="426"/>
      <c r="L435" s="426"/>
      <c r="M435" s="426"/>
      <c r="N435" s="426"/>
      <c r="O435" s="426"/>
      <c r="P435" s="426"/>
      <c r="Q435" s="426"/>
      <c r="R435" s="426"/>
      <c r="S435" s="426"/>
      <c r="T435" s="426"/>
      <c r="U435" s="427"/>
      <c r="V435" s="427"/>
      <c r="W435" s="427"/>
      <c r="X435" s="705"/>
      <c r="Y435" s="426"/>
      <c r="Z435" s="426"/>
      <c r="AA435" s="426"/>
      <c r="AB435" s="426"/>
      <c r="AC435" s="426"/>
      <c r="AD435" s="426"/>
      <c r="AE435" s="426"/>
      <c r="AF435" s="426"/>
      <c r="AG435" s="692"/>
      <c r="AH435" s="692"/>
      <c r="AI435" s="692"/>
      <c r="AJ435" s="432"/>
      <c r="AK435" s="432"/>
      <c r="AL435" s="426"/>
    </row>
    <row r="436" spans="2:38">
      <c r="B436" s="426"/>
      <c r="C436" s="426"/>
      <c r="D436" s="426"/>
      <c r="E436" s="426"/>
      <c r="F436" s="426"/>
      <c r="G436" s="426"/>
      <c r="H436" s="426"/>
      <c r="I436" s="426"/>
      <c r="J436" s="426"/>
      <c r="K436" s="426"/>
      <c r="L436" s="426"/>
      <c r="M436" s="426"/>
      <c r="N436" s="426"/>
      <c r="O436" s="426"/>
      <c r="P436" s="426"/>
      <c r="Q436" s="426"/>
      <c r="R436" s="426"/>
      <c r="S436" s="426"/>
      <c r="T436" s="426"/>
      <c r="U436" s="427"/>
      <c r="V436" s="427"/>
      <c r="W436" s="427"/>
      <c r="X436" s="705"/>
      <c r="Y436" s="426"/>
      <c r="Z436" s="426"/>
      <c r="AA436" s="426"/>
      <c r="AB436" s="426"/>
      <c r="AC436" s="426"/>
      <c r="AD436" s="426"/>
      <c r="AE436" s="426"/>
      <c r="AF436" s="426"/>
      <c r="AG436" s="692"/>
      <c r="AH436" s="692"/>
      <c r="AI436" s="692"/>
      <c r="AJ436" s="432"/>
      <c r="AK436" s="432"/>
      <c r="AL436" s="426"/>
    </row>
    <row r="437" spans="2:38">
      <c r="B437" s="426"/>
      <c r="C437" s="426"/>
      <c r="D437" s="426"/>
      <c r="E437" s="426"/>
      <c r="F437" s="426"/>
      <c r="G437" s="426"/>
      <c r="H437" s="426"/>
      <c r="I437" s="426"/>
      <c r="J437" s="426"/>
      <c r="K437" s="426"/>
      <c r="L437" s="426"/>
      <c r="M437" s="426"/>
      <c r="N437" s="426"/>
      <c r="O437" s="426"/>
      <c r="P437" s="426"/>
      <c r="Q437" s="426"/>
      <c r="R437" s="426"/>
      <c r="S437" s="426"/>
      <c r="T437" s="426"/>
      <c r="U437" s="427"/>
      <c r="V437" s="427"/>
      <c r="W437" s="427"/>
      <c r="X437" s="705"/>
      <c r="Y437" s="426"/>
      <c r="Z437" s="426"/>
      <c r="AA437" s="426"/>
      <c r="AB437" s="426"/>
      <c r="AC437" s="426"/>
      <c r="AD437" s="426"/>
      <c r="AE437" s="426"/>
      <c r="AF437" s="426"/>
      <c r="AG437" s="692"/>
      <c r="AH437" s="692"/>
      <c r="AI437" s="692"/>
      <c r="AJ437" s="432"/>
      <c r="AK437" s="432"/>
      <c r="AL437" s="426"/>
    </row>
    <row r="438" spans="2:38">
      <c r="B438" s="426"/>
      <c r="C438" s="426"/>
      <c r="D438" s="426"/>
      <c r="E438" s="426"/>
      <c r="F438" s="426"/>
      <c r="G438" s="426"/>
      <c r="H438" s="426"/>
      <c r="I438" s="426"/>
      <c r="J438" s="426"/>
      <c r="K438" s="426"/>
      <c r="L438" s="426"/>
      <c r="M438" s="426"/>
      <c r="N438" s="426"/>
      <c r="O438" s="426"/>
      <c r="P438" s="426"/>
      <c r="Q438" s="426"/>
      <c r="R438" s="426"/>
      <c r="S438" s="426"/>
      <c r="T438" s="426"/>
      <c r="U438" s="427"/>
      <c r="V438" s="427"/>
      <c r="W438" s="427"/>
      <c r="X438" s="705"/>
      <c r="Y438" s="426"/>
      <c r="Z438" s="426"/>
      <c r="AA438" s="426"/>
      <c r="AB438" s="426"/>
      <c r="AC438" s="426"/>
      <c r="AD438" s="426"/>
      <c r="AE438" s="426"/>
      <c r="AF438" s="426"/>
      <c r="AG438" s="692"/>
      <c r="AH438" s="692"/>
      <c r="AI438" s="692"/>
      <c r="AJ438" s="432"/>
      <c r="AK438" s="432"/>
      <c r="AL438" s="426"/>
    </row>
    <row r="439" spans="2:38">
      <c r="B439" s="426"/>
      <c r="C439" s="426"/>
      <c r="D439" s="426"/>
      <c r="E439" s="426"/>
      <c r="F439" s="426"/>
      <c r="G439" s="426"/>
      <c r="H439" s="426"/>
      <c r="I439" s="426"/>
      <c r="J439" s="426"/>
      <c r="K439" s="426"/>
      <c r="L439" s="426"/>
      <c r="M439" s="426"/>
      <c r="N439" s="426"/>
      <c r="O439" s="426"/>
      <c r="P439" s="426"/>
      <c r="Q439" s="426"/>
      <c r="R439" s="426"/>
      <c r="S439" s="426"/>
      <c r="T439" s="426"/>
      <c r="U439" s="427"/>
      <c r="V439" s="427"/>
      <c r="W439" s="427"/>
      <c r="X439" s="705"/>
      <c r="Y439" s="426"/>
      <c r="Z439" s="426"/>
      <c r="AA439" s="426"/>
      <c r="AB439" s="426"/>
      <c r="AC439" s="426"/>
      <c r="AD439" s="426"/>
      <c r="AE439" s="426"/>
      <c r="AF439" s="426"/>
      <c r="AG439" s="692"/>
      <c r="AH439" s="692"/>
      <c r="AI439" s="692"/>
      <c r="AJ439" s="432"/>
      <c r="AK439" s="432"/>
      <c r="AL439" s="426"/>
    </row>
    <row r="440" spans="2:38">
      <c r="B440" s="426"/>
      <c r="C440" s="426"/>
      <c r="D440" s="426"/>
      <c r="E440" s="426"/>
      <c r="F440" s="426"/>
      <c r="G440" s="426"/>
      <c r="H440" s="426"/>
      <c r="I440" s="426"/>
      <c r="J440" s="426"/>
      <c r="K440" s="426"/>
      <c r="L440" s="426"/>
      <c r="M440" s="426"/>
      <c r="N440" s="426"/>
      <c r="O440" s="426"/>
      <c r="P440" s="426"/>
      <c r="Q440" s="426"/>
      <c r="R440" s="426"/>
      <c r="S440" s="426"/>
      <c r="T440" s="426"/>
      <c r="U440" s="427"/>
      <c r="V440" s="427"/>
      <c r="W440" s="427"/>
      <c r="X440" s="705"/>
      <c r="Y440" s="426"/>
      <c r="Z440" s="426"/>
      <c r="AA440" s="426"/>
      <c r="AB440" s="426"/>
      <c r="AC440" s="426"/>
      <c r="AD440" s="426"/>
      <c r="AE440" s="426"/>
      <c r="AF440" s="426"/>
      <c r="AG440" s="692"/>
      <c r="AH440" s="692"/>
      <c r="AI440" s="692"/>
      <c r="AJ440" s="432"/>
      <c r="AK440" s="432"/>
      <c r="AL440" s="426"/>
    </row>
    <row r="441" spans="2:38">
      <c r="B441" s="426"/>
      <c r="C441" s="426"/>
      <c r="D441" s="426"/>
      <c r="E441" s="426"/>
      <c r="F441" s="426"/>
      <c r="G441" s="426"/>
      <c r="H441" s="426"/>
      <c r="I441" s="426"/>
      <c r="J441" s="426"/>
      <c r="K441" s="426"/>
      <c r="L441" s="426"/>
      <c r="M441" s="426"/>
      <c r="N441" s="426"/>
      <c r="O441" s="426"/>
      <c r="P441" s="426"/>
      <c r="Q441" s="426"/>
      <c r="R441" s="426"/>
      <c r="S441" s="426"/>
      <c r="T441" s="426"/>
      <c r="U441" s="427"/>
      <c r="V441" s="427"/>
      <c r="W441" s="427"/>
      <c r="X441" s="705"/>
      <c r="Y441" s="426"/>
      <c r="Z441" s="426"/>
      <c r="AA441" s="426"/>
      <c r="AB441" s="426"/>
      <c r="AC441" s="426"/>
      <c r="AD441" s="426"/>
      <c r="AE441" s="426"/>
      <c r="AF441" s="426"/>
      <c r="AG441" s="692"/>
      <c r="AH441" s="692"/>
      <c r="AI441" s="692"/>
      <c r="AJ441" s="432"/>
      <c r="AK441" s="432"/>
      <c r="AL441" s="426"/>
    </row>
    <row r="442" spans="2:38">
      <c r="B442" s="426"/>
      <c r="C442" s="426"/>
      <c r="D442" s="426"/>
      <c r="E442" s="426"/>
      <c r="F442" s="426"/>
      <c r="G442" s="426"/>
      <c r="H442" s="426"/>
      <c r="I442" s="426"/>
      <c r="J442" s="426"/>
      <c r="K442" s="426"/>
      <c r="L442" s="426"/>
      <c r="M442" s="426"/>
      <c r="N442" s="426"/>
      <c r="O442" s="426"/>
      <c r="P442" s="426"/>
      <c r="Q442" s="426"/>
      <c r="R442" s="426"/>
      <c r="S442" s="426"/>
      <c r="T442" s="426"/>
      <c r="U442" s="427"/>
      <c r="V442" s="427"/>
      <c r="W442" s="427"/>
      <c r="X442" s="705"/>
      <c r="Y442" s="426"/>
      <c r="Z442" s="426"/>
      <c r="AA442" s="426"/>
      <c r="AB442" s="426"/>
      <c r="AC442" s="426"/>
      <c r="AD442" s="426"/>
      <c r="AE442" s="426"/>
      <c r="AF442" s="426"/>
      <c r="AG442" s="692"/>
      <c r="AH442" s="692"/>
      <c r="AI442" s="692"/>
      <c r="AJ442" s="432"/>
      <c r="AK442" s="432"/>
      <c r="AL442" s="426"/>
    </row>
    <row r="443" spans="2:38">
      <c r="B443" s="426"/>
      <c r="C443" s="426"/>
      <c r="D443" s="426"/>
      <c r="E443" s="426"/>
      <c r="F443" s="426"/>
      <c r="G443" s="426"/>
      <c r="H443" s="426"/>
      <c r="I443" s="426"/>
      <c r="J443" s="426"/>
      <c r="K443" s="426"/>
      <c r="L443" s="426"/>
      <c r="M443" s="426"/>
      <c r="N443" s="426"/>
      <c r="O443" s="426"/>
      <c r="P443" s="426"/>
      <c r="Q443" s="426"/>
      <c r="R443" s="426"/>
      <c r="S443" s="426"/>
      <c r="T443" s="426"/>
      <c r="U443" s="427"/>
      <c r="V443" s="427"/>
      <c r="W443" s="427"/>
      <c r="X443" s="705"/>
      <c r="Y443" s="426"/>
      <c r="Z443" s="426"/>
      <c r="AA443" s="426"/>
      <c r="AB443" s="426"/>
      <c r="AC443" s="426"/>
      <c r="AD443" s="426"/>
      <c r="AE443" s="426"/>
      <c r="AF443" s="426"/>
      <c r="AG443" s="692"/>
      <c r="AH443" s="692"/>
      <c r="AI443" s="692"/>
      <c r="AJ443" s="432"/>
      <c r="AK443" s="432"/>
      <c r="AL443" s="426"/>
    </row>
    <row r="444" spans="2:38">
      <c r="B444" s="426"/>
      <c r="C444" s="426"/>
      <c r="D444" s="426"/>
      <c r="E444" s="426"/>
      <c r="F444" s="426"/>
      <c r="G444" s="426"/>
      <c r="H444" s="426"/>
      <c r="I444" s="426"/>
      <c r="J444" s="426"/>
      <c r="K444" s="426"/>
      <c r="L444" s="426"/>
      <c r="M444" s="426"/>
      <c r="N444" s="426"/>
      <c r="O444" s="426"/>
      <c r="P444" s="426"/>
      <c r="Q444" s="426"/>
      <c r="R444" s="426"/>
      <c r="S444" s="426"/>
      <c r="T444" s="426"/>
      <c r="U444" s="427"/>
      <c r="V444" s="427"/>
      <c r="W444" s="427"/>
      <c r="X444" s="705"/>
      <c r="Y444" s="426"/>
      <c r="Z444" s="426"/>
      <c r="AA444" s="426"/>
      <c r="AB444" s="426"/>
      <c r="AC444" s="426"/>
      <c r="AD444" s="426"/>
      <c r="AE444" s="426"/>
      <c r="AF444" s="426"/>
      <c r="AG444" s="692"/>
      <c r="AH444" s="692"/>
      <c r="AI444" s="692"/>
      <c r="AJ444" s="432"/>
      <c r="AK444" s="432"/>
      <c r="AL444" s="426"/>
    </row>
    <row r="445" spans="2:38">
      <c r="B445" s="426"/>
      <c r="C445" s="426"/>
      <c r="D445" s="426"/>
      <c r="E445" s="426"/>
      <c r="F445" s="426"/>
      <c r="G445" s="426"/>
      <c r="H445" s="426"/>
      <c r="I445" s="426"/>
      <c r="J445" s="426"/>
      <c r="K445" s="426"/>
      <c r="L445" s="426"/>
      <c r="M445" s="426"/>
      <c r="N445" s="426"/>
      <c r="O445" s="426"/>
      <c r="P445" s="426"/>
      <c r="Q445" s="426"/>
      <c r="R445" s="426"/>
      <c r="S445" s="426"/>
      <c r="T445" s="426"/>
      <c r="U445" s="427"/>
      <c r="V445" s="427"/>
      <c r="W445" s="427"/>
      <c r="X445" s="705"/>
      <c r="Y445" s="426"/>
      <c r="Z445" s="426"/>
      <c r="AA445" s="426"/>
      <c r="AB445" s="426"/>
      <c r="AC445" s="426"/>
      <c r="AD445" s="426"/>
      <c r="AE445" s="426"/>
      <c r="AF445" s="426"/>
      <c r="AG445" s="692"/>
      <c r="AH445" s="692"/>
      <c r="AI445" s="692"/>
      <c r="AJ445" s="432"/>
      <c r="AK445" s="432"/>
      <c r="AL445" s="426"/>
    </row>
    <row r="446" spans="2:38">
      <c r="B446" s="426"/>
      <c r="C446" s="426"/>
      <c r="D446" s="426"/>
      <c r="E446" s="426"/>
      <c r="F446" s="426"/>
      <c r="G446" s="426"/>
      <c r="H446" s="426"/>
      <c r="I446" s="426"/>
      <c r="J446" s="426"/>
      <c r="K446" s="426"/>
      <c r="L446" s="426"/>
      <c r="M446" s="426"/>
      <c r="N446" s="426"/>
      <c r="O446" s="426"/>
      <c r="P446" s="426"/>
      <c r="Q446" s="426"/>
      <c r="R446" s="426"/>
      <c r="S446" s="426"/>
      <c r="T446" s="426"/>
      <c r="U446" s="427"/>
      <c r="V446" s="427"/>
      <c r="W446" s="427"/>
      <c r="X446" s="705"/>
      <c r="Y446" s="426"/>
      <c r="Z446" s="426"/>
      <c r="AA446" s="426"/>
      <c r="AB446" s="426"/>
      <c r="AC446" s="426"/>
      <c r="AD446" s="426"/>
      <c r="AE446" s="426"/>
      <c r="AF446" s="426"/>
      <c r="AG446" s="692"/>
      <c r="AH446" s="692"/>
      <c r="AI446" s="692"/>
      <c r="AJ446" s="432"/>
      <c r="AK446" s="432"/>
      <c r="AL446" s="426"/>
    </row>
    <row r="447" spans="2:38">
      <c r="B447" s="426"/>
      <c r="C447" s="426"/>
      <c r="D447" s="426"/>
      <c r="E447" s="426"/>
      <c r="F447" s="426"/>
      <c r="G447" s="426"/>
      <c r="H447" s="426"/>
      <c r="I447" s="426"/>
      <c r="J447" s="426"/>
      <c r="K447" s="426"/>
      <c r="L447" s="426"/>
      <c r="M447" s="426"/>
      <c r="N447" s="426"/>
      <c r="O447" s="426"/>
      <c r="P447" s="426"/>
      <c r="Q447" s="426"/>
      <c r="R447" s="426"/>
      <c r="S447" s="426"/>
      <c r="T447" s="426"/>
      <c r="U447" s="427"/>
      <c r="V447" s="427"/>
      <c r="W447" s="427"/>
      <c r="X447" s="705"/>
      <c r="Y447" s="426"/>
      <c r="Z447" s="426"/>
      <c r="AA447" s="426"/>
      <c r="AB447" s="426"/>
      <c r="AC447" s="426"/>
      <c r="AD447" s="426"/>
      <c r="AE447" s="426"/>
      <c r="AF447" s="426"/>
      <c r="AG447" s="692"/>
      <c r="AH447" s="692"/>
      <c r="AI447" s="692"/>
      <c r="AJ447" s="432"/>
      <c r="AK447" s="432"/>
      <c r="AL447" s="426"/>
    </row>
    <row r="448" spans="2:38">
      <c r="B448" s="426"/>
      <c r="C448" s="426"/>
      <c r="D448" s="426"/>
      <c r="E448" s="426"/>
      <c r="F448" s="426"/>
      <c r="G448" s="426"/>
      <c r="H448" s="426"/>
      <c r="I448" s="426"/>
      <c r="J448" s="426"/>
      <c r="K448" s="426"/>
      <c r="L448" s="426"/>
      <c r="M448" s="426"/>
      <c r="N448" s="426"/>
      <c r="O448" s="426"/>
      <c r="P448" s="426"/>
      <c r="Q448" s="426"/>
      <c r="R448" s="426"/>
      <c r="S448" s="426"/>
      <c r="T448" s="426"/>
      <c r="U448" s="427"/>
      <c r="V448" s="427"/>
      <c r="W448" s="427"/>
      <c r="X448" s="705"/>
      <c r="Y448" s="426"/>
      <c r="Z448" s="426"/>
      <c r="AA448" s="426"/>
      <c r="AB448" s="426"/>
      <c r="AC448" s="426"/>
      <c r="AD448" s="426"/>
      <c r="AE448" s="426"/>
      <c r="AF448" s="426"/>
      <c r="AG448" s="692"/>
      <c r="AH448" s="692"/>
      <c r="AI448" s="692"/>
      <c r="AJ448" s="432"/>
      <c r="AK448" s="432"/>
      <c r="AL448" s="426"/>
    </row>
    <row r="449" spans="2:38">
      <c r="B449" s="426"/>
      <c r="C449" s="426"/>
      <c r="D449" s="426"/>
      <c r="E449" s="426"/>
      <c r="F449" s="426"/>
      <c r="G449" s="426"/>
      <c r="H449" s="426"/>
      <c r="I449" s="426"/>
      <c r="J449" s="426"/>
      <c r="K449" s="426"/>
      <c r="L449" s="426"/>
      <c r="M449" s="426"/>
      <c r="N449" s="426"/>
      <c r="O449" s="426"/>
      <c r="P449" s="426"/>
      <c r="Q449" s="426"/>
      <c r="R449" s="426"/>
      <c r="S449" s="426"/>
      <c r="T449" s="426"/>
      <c r="U449" s="427"/>
      <c r="V449" s="427"/>
      <c r="W449" s="427"/>
      <c r="X449" s="705"/>
      <c r="Y449" s="426"/>
      <c r="Z449" s="426"/>
      <c r="AA449" s="426"/>
      <c r="AB449" s="426"/>
      <c r="AC449" s="426"/>
      <c r="AD449" s="426"/>
      <c r="AE449" s="426"/>
      <c r="AF449" s="426"/>
      <c r="AG449" s="692"/>
      <c r="AH449" s="692"/>
      <c r="AI449" s="692"/>
      <c r="AJ449" s="432"/>
      <c r="AK449" s="432"/>
      <c r="AL449" s="426"/>
    </row>
    <row r="450" spans="2:38">
      <c r="B450" s="426"/>
      <c r="C450" s="426"/>
      <c r="D450" s="426"/>
      <c r="E450" s="426"/>
      <c r="F450" s="426"/>
      <c r="G450" s="426"/>
      <c r="H450" s="426"/>
      <c r="I450" s="426"/>
      <c r="J450" s="426"/>
      <c r="K450" s="426"/>
      <c r="L450" s="426"/>
      <c r="M450" s="426"/>
      <c r="N450" s="426"/>
      <c r="O450" s="426"/>
      <c r="P450" s="426"/>
      <c r="Q450" s="426"/>
      <c r="R450" s="426"/>
      <c r="S450" s="426"/>
      <c r="T450" s="426"/>
      <c r="U450" s="427"/>
      <c r="V450" s="427"/>
      <c r="W450" s="427"/>
      <c r="X450" s="705"/>
      <c r="Y450" s="426"/>
      <c r="Z450" s="426"/>
      <c r="AA450" s="426"/>
      <c r="AB450" s="426"/>
      <c r="AC450" s="426"/>
      <c r="AD450" s="426"/>
      <c r="AE450" s="426"/>
      <c r="AF450" s="426"/>
      <c r="AG450" s="692"/>
      <c r="AH450" s="692"/>
      <c r="AI450" s="692"/>
      <c r="AJ450" s="432"/>
      <c r="AK450" s="432"/>
      <c r="AL450" s="426"/>
    </row>
    <row r="451" spans="2:38">
      <c r="B451" s="426"/>
      <c r="C451" s="426"/>
      <c r="D451" s="426"/>
      <c r="E451" s="426"/>
      <c r="F451" s="426"/>
      <c r="G451" s="426"/>
      <c r="H451" s="426"/>
      <c r="I451" s="426"/>
      <c r="J451" s="426"/>
      <c r="K451" s="426"/>
      <c r="L451" s="426"/>
      <c r="M451" s="426"/>
      <c r="N451" s="426"/>
      <c r="O451" s="426"/>
      <c r="P451" s="426"/>
      <c r="Q451" s="426"/>
      <c r="R451" s="426"/>
      <c r="S451" s="426"/>
      <c r="T451" s="426"/>
      <c r="U451" s="427"/>
      <c r="V451" s="427"/>
      <c r="W451" s="427"/>
      <c r="X451" s="705"/>
      <c r="Y451" s="426"/>
      <c r="Z451" s="426"/>
      <c r="AA451" s="426"/>
      <c r="AB451" s="426"/>
      <c r="AC451" s="426"/>
      <c r="AD451" s="426"/>
      <c r="AE451" s="426"/>
      <c r="AF451" s="426"/>
      <c r="AG451" s="692"/>
      <c r="AH451" s="692"/>
      <c r="AI451" s="692"/>
      <c r="AJ451" s="432"/>
      <c r="AK451" s="432"/>
      <c r="AL451" s="426"/>
    </row>
    <row r="452" spans="2:38">
      <c r="B452" s="426"/>
      <c r="C452" s="426"/>
      <c r="D452" s="426"/>
      <c r="E452" s="426"/>
      <c r="F452" s="426"/>
      <c r="G452" s="426"/>
      <c r="H452" s="426"/>
      <c r="I452" s="426"/>
      <c r="J452" s="426"/>
      <c r="K452" s="426"/>
      <c r="L452" s="426"/>
      <c r="M452" s="426"/>
      <c r="N452" s="426"/>
      <c r="O452" s="426"/>
      <c r="P452" s="426"/>
      <c r="Q452" s="426"/>
      <c r="R452" s="426"/>
      <c r="S452" s="426"/>
      <c r="T452" s="426"/>
      <c r="U452" s="427"/>
      <c r="V452" s="427"/>
      <c r="W452" s="427"/>
      <c r="X452" s="705"/>
      <c r="Y452" s="426"/>
      <c r="Z452" s="426"/>
      <c r="AA452" s="426"/>
      <c r="AB452" s="426"/>
      <c r="AC452" s="426"/>
      <c r="AD452" s="426"/>
      <c r="AE452" s="426"/>
      <c r="AF452" s="426"/>
      <c r="AG452" s="692"/>
      <c r="AH452" s="692"/>
      <c r="AI452" s="692"/>
      <c r="AJ452" s="432"/>
      <c r="AK452" s="432"/>
      <c r="AL452" s="426"/>
    </row>
    <row r="453" spans="2:38">
      <c r="B453" s="426"/>
      <c r="C453" s="426"/>
      <c r="D453" s="426"/>
      <c r="E453" s="426"/>
      <c r="F453" s="426"/>
      <c r="G453" s="426"/>
      <c r="H453" s="426"/>
      <c r="I453" s="426"/>
      <c r="J453" s="426"/>
      <c r="K453" s="426"/>
      <c r="L453" s="426"/>
      <c r="M453" s="426"/>
      <c r="N453" s="426"/>
      <c r="O453" s="426"/>
      <c r="P453" s="426"/>
      <c r="Q453" s="426"/>
      <c r="R453" s="426"/>
      <c r="S453" s="426"/>
      <c r="T453" s="426"/>
      <c r="U453" s="427"/>
      <c r="V453" s="427"/>
      <c r="W453" s="427"/>
      <c r="X453" s="705"/>
      <c r="Y453" s="426"/>
      <c r="Z453" s="426"/>
      <c r="AA453" s="426"/>
      <c r="AB453" s="426"/>
      <c r="AC453" s="426"/>
      <c r="AD453" s="426"/>
      <c r="AE453" s="426"/>
      <c r="AF453" s="426"/>
      <c r="AG453" s="692"/>
      <c r="AH453" s="692"/>
      <c r="AI453" s="692"/>
      <c r="AJ453" s="432"/>
      <c r="AK453" s="432"/>
      <c r="AL453" s="426"/>
    </row>
    <row r="454" spans="2:38">
      <c r="B454" s="426"/>
      <c r="C454" s="426"/>
      <c r="D454" s="426"/>
      <c r="E454" s="426"/>
      <c r="F454" s="426"/>
      <c r="G454" s="426"/>
      <c r="H454" s="426"/>
      <c r="I454" s="426"/>
      <c r="J454" s="426"/>
      <c r="K454" s="426"/>
      <c r="L454" s="426"/>
      <c r="M454" s="426"/>
      <c r="N454" s="426"/>
      <c r="O454" s="426"/>
      <c r="P454" s="426"/>
      <c r="Q454" s="426"/>
      <c r="R454" s="426"/>
      <c r="S454" s="426"/>
      <c r="T454" s="426"/>
      <c r="U454" s="427"/>
      <c r="V454" s="427"/>
      <c r="W454" s="427"/>
      <c r="X454" s="705"/>
      <c r="Y454" s="426"/>
      <c r="Z454" s="426"/>
      <c r="AA454" s="426"/>
      <c r="AB454" s="426"/>
      <c r="AC454" s="426"/>
      <c r="AD454" s="426"/>
      <c r="AE454" s="426"/>
      <c r="AF454" s="426"/>
      <c r="AG454" s="692"/>
      <c r="AH454" s="692"/>
      <c r="AI454" s="692"/>
      <c r="AJ454" s="432"/>
      <c r="AK454" s="432"/>
      <c r="AL454" s="426"/>
    </row>
    <row r="455" spans="2:38">
      <c r="B455" s="426"/>
      <c r="C455" s="426"/>
      <c r="D455" s="426"/>
      <c r="E455" s="426"/>
      <c r="F455" s="426"/>
      <c r="G455" s="426"/>
      <c r="H455" s="426"/>
      <c r="I455" s="426"/>
      <c r="J455" s="426"/>
      <c r="K455" s="426"/>
      <c r="L455" s="426"/>
      <c r="M455" s="426"/>
      <c r="N455" s="426"/>
      <c r="O455" s="426"/>
      <c r="P455" s="426"/>
      <c r="Q455" s="426"/>
      <c r="R455" s="426"/>
      <c r="S455" s="426"/>
      <c r="T455" s="426"/>
      <c r="U455" s="427"/>
      <c r="V455" s="427"/>
      <c r="W455" s="427"/>
      <c r="X455" s="705"/>
      <c r="Y455" s="426"/>
      <c r="Z455" s="426"/>
      <c r="AA455" s="426"/>
      <c r="AB455" s="426"/>
      <c r="AC455" s="426"/>
      <c r="AD455" s="426"/>
      <c r="AE455" s="426"/>
      <c r="AF455" s="426"/>
      <c r="AG455" s="692"/>
      <c r="AH455" s="692"/>
      <c r="AI455" s="692"/>
      <c r="AJ455" s="432"/>
      <c r="AK455" s="432"/>
      <c r="AL455" s="426"/>
    </row>
    <row r="456" spans="2:38">
      <c r="B456" s="426"/>
      <c r="C456" s="426"/>
      <c r="D456" s="426"/>
      <c r="E456" s="426"/>
      <c r="F456" s="426"/>
      <c r="G456" s="426"/>
      <c r="H456" s="426"/>
      <c r="I456" s="426"/>
      <c r="J456" s="426"/>
      <c r="K456" s="426"/>
      <c r="L456" s="426"/>
      <c r="M456" s="426"/>
      <c r="N456" s="426"/>
      <c r="O456" s="426"/>
      <c r="P456" s="426"/>
      <c r="Q456" s="426"/>
      <c r="R456" s="426"/>
      <c r="S456" s="426"/>
      <c r="T456" s="426"/>
      <c r="U456" s="427"/>
      <c r="V456" s="427"/>
      <c r="W456" s="427"/>
      <c r="X456" s="705"/>
      <c r="Y456" s="426"/>
      <c r="Z456" s="426"/>
      <c r="AA456" s="426"/>
      <c r="AB456" s="426"/>
      <c r="AC456" s="426"/>
      <c r="AD456" s="426"/>
      <c r="AE456" s="426"/>
      <c r="AF456" s="426"/>
      <c r="AG456" s="692"/>
      <c r="AH456" s="692"/>
      <c r="AI456" s="692"/>
      <c r="AJ456" s="432"/>
      <c r="AK456" s="432"/>
      <c r="AL456" s="426"/>
    </row>
    <row r="457" spans="2:38">
      <c r="B457" s="426"/>
      <c r="C457" s="426"/>
      <c r="D457" s="426"/>
      <c r="E457" s="426"/>
      <c r="F457" s="426"/>
      <c r="G457" s="426"/>
      <c r="H457" s="426"/>
      <c r="I457" s="426"/>
      <c r="J457" s="426"/>
      <c r="K457" s="426"/>
      <c r="L457" s="426"/>
      <c r="M457" s="426"/>
      <c r="N457" s="426"/>
      <c r="O457" s="426"/>
      <c r="P457" s="426"/>
      <c r="Q457" s="426"/>
      <c r="R457" s="426"/>
      <c r="S457" s="426"/>
      <c r="T457" s="426"/>
      <c r="U457" s="427"/>
      <c r="V457" s="427"/>
      <c r="W457" s="427"/>
      <c r="X457" s="705"/>
      <c r="Y457" s="426"/>
      <c r="Z457" s="426"/>
      <c r="AA457" s="426"/>
      <c r="AB457" s="426"/>
      <c r="AC457" s="426"/>
      <c r="AD457" s="426"/>
      <c r="AE457" s="426"/>
      <c r="AF457" s="426"/>
      <c r="AG457" s="692"/>
      <c r="AH457" s="692"/>
      <c r="AI457" s="692"/>
      <c r="AJ457" s="432"/>
      <c r="AK457" s="432"/>
      <c r="AL457" s="426"/>
    </row>
    <row r="458" spans="2:38">
      <c r="B458" s="426"/>
      <c r="C458" s="426"/>
      <c r="D458" s="426"/>
      <c r="E458" s="426"/>
      <c r="F458" s="426"/>
      <c r="G458" s="426"/>
      <c r="H458" s="426"/>
      <c r="I458" s="426"/>
      <c r="J458" s="426"/>
      <c r="K458" s="426"/>
      <c r="L458" s="426"/>
      <c r="M458" s="426"/>
      <c r="N458" s="426"/>
      <c r="O458" s="426"/>
      <c r="P458" s="426"/>
      <c r="Q458" s="426"/>
      <c r="R458" s="426"/>
      <c r="S458" s="426"/>
      <c r="T458" s="426"/>
      <c r="U458" s="427"/>
      <c r="V458" s="427"/>
      <c r="W458" s="427"/>
      <c r="X458" s="705"/>
      <c r="Y458" s="426"/>
      <c r="Z458" s="426"/>
      <c r="AA458" s="426"/>
      <c r="AB458" s="426"/>
      <c r="AC458" s="426"/>
      <c r="AD458" s="426"/>
      <c r="AE458" s="426"/>
      <c r="AF458" s="426"/>
      <c r="AG458" s="692"/>
      <c r="AH458" s="692"/>
      <c r="AI458" s="692"/>
      <c r="AJ458" s="432"/>
      <c r="AK458" s="432"/>
      <c r="AL458" s="426"/>
    </row>
    <row r="459" spans="2:38">
      <c r="B459" s="426"/>
      <c r="C459" s="426"/>
      <c r="D459" s="426"/>
      <c r="E459" s="426"/>
      <c r="F459" s="426"/>
      <c r="G459" s="426"/>
      <c r="H459" s="426"/>
      <c r="I459" s="426"/>
      <c r="J459" s="426"/>
      <c r="K459" s="426"/>
      <c r="L459" s="426"/>
      <c r="M459" s="426"/>
      <c r="N459" s="426"/>
      <c r="O459" s="426"/>
      <c r="P459" s="426"/>
      <c r="Q459" s="426"/>
      <c r="R459" s="426"/>
      <c r="S459" s="426"/>
      <c r="T459" s="426"/>
      <c r="U459" s="427"/>
      <c r="V459" s="427"/>
      <c r="W459" s="427"/>
      <c r="X459" s="705"/>
      <c r="Y459" s="426"/>
      <c r="Z459" s="426"/>
      <c r="AA459" s="426"/>
      <c r="AB459" s="426"/>
      <c r="AC459" s="426"/>
      <c r="AD459" s="426"/>
      <c r="AE459" s="426"/>
      <c r="AF459" s="426"/>
      <c r="AG459" s="692"/>
      <c r="AH459" s="692"/>
      <c r="AI459" s="692"/>
      <c r="AJ459" s="432"/>
      <c r="AK459" s="432"/>
      <c r="AL459" s="426"/>
    </row>
    <row r="460" spans="2:38">
      <c r="B460" s="426"/>
      <c r="C460" s="426"/>
      <c r="D460" s="426"/>
      <c r="E460" s="426"/>
      <c r="F460" s="426"/>
      <c r="G460" s="426"/>
      <c r="H460" s="426"/>
      <c r="I460" s="426"/>
      <c r="J460" s="426"/>
      <c r="K460" s="426"/>
      <c r="L460" s="426"/>
      <c r="M460" s="426"/>
      <c r="N460" s="426"/>
      <c r="O460" s="426"/>
      <c r="P460" s="426"/>
      <c r="Q460" s="426"/>
      <c r="R460" s="426"/>
      <c r="S460" s="426"/>
      <c r="T460" s="426"/>
      <c r="U460" s="427"/>
      <c r="V460" s="427"/>
      <c r="W460" s="427"/>
      <c r="X460" s="705"/>
      <c r="Y460" s="426"/>
      <c r="Z460" s="426"/>
      <c r="AA460" s="426"/>
      <c r="AB460" s="426"/>
      <c r="AC460" s="426"/>
      <c r="AD460" s="426"/>
      <c r="AE460" s="426"/>
      <c r="AF460" s="426"/>
      <c r="AG460" s="692"/>
      <c r="AH460" s="692"/>
      <c r="AI460" s="692"/>
      <c r="AJ460" s="432"/>
      <c r="AK460" s="432"/>
      <c r="AL460" s="426"/>
    </row>
    <row r="461" spans="2:38">
      <c r="B461" s="426"/>
      <c r="C461" s="426"/>
      <c r="D461" s="426"/>
      <c r="E461" s="426"/>
      <c r="F461" s="426"/>
      <c r="G461" s="426"/>
      <c r="H461" s="426"/>
      <c r="I461" s="426"/>
      <c r="J461" s="426"/>
      <c r="K461" s="426"/>
      <c r="L461" s="426"/>
      <c r="M461" s="426"/>
      <c r="N461" s="426"/>
      <c r="O461" s="426"/>
      <c r="P461" s="426"/>
      <c r="Q461" s="426"/>
      <c r="R461" s="426"/>
      <c r="S461" s="426"/>
      <c r="T461" s="426"/>
      <c r="U461" s="427"/>
      <c r="V461" s="427"/>
      <c r="W461" s="427"/>
      <c r="X461" s="705"/>
      <c r="Y461" s="426"/>
      <c r="Z461" s="426"/>
      <c r="AA461" s="426"/>
      <c r="AB461" s="426"/>
      <c r="AC461" s="426"/>
      <c r="AD461" s="426"/>
      <c r="AE461" s="426"/>
      <c r="AF461" s="426"/>
      <c r="AG461" s="692"/>
      <c r="AH461" s="692"/>
      <c r="AI461" s="692"/>
      <c r="AJ461" s="432"/>
      <c r="AK461" s="432"/>
      <c r="AL461" s="426"/>
    </row>
    <row r="462" spans="2:38">
      <c r="B462" s="426"/>
      <c r="C462" s="426"/>
      <c r="D462" s="426"/>
      <c r="E462" s="426"/>
      <c r="F462" s="426"/>
      <c r="G462" s="426"/>
      <c r="H462" s="426"/>
      <c r="I462" s="426"/>
      <c r="J462" s="426"/>
      <c r="K462" s="426"/>
      <c r="L462" s="426"/>
      <c r="M462" s="426"/>
      <c r="N462" s="426"/>
      <c r="O462" s="426"/>
      <c r="P462" s="426"/>
      <c r="Q462" s="426"/>
      <c r="R462" s="426"/>
      <c r="S462" s="426"/>
      <c r="T462" s="426"/>
      <c r="U462" s="427"/>
      <c r="V462" s="427"/>
      <c r="W462" s="427"/>
      <c r="X462" s="705"/>
      <c r="Y462" s="426"/>
      <c r="Z462" s="426"/>
      <c r="AA462" s="426"/>
      <c r="AB462" s="426"/>
      <c r="AC462" s="426"/>
      <c r="AD462" s="426"/>
      <c r="AE462" s="426"/>
      <c r="AF462" s="426"/>
      <c r="AG462" s="692"/>
      <c r="AH462" s="692"/>
      <c r="AI462" s="692"/>
      <c r="AJ462" s="432"/>
      <c r="AK462" s="432"/>
      <c r="AL462" s="426"/>
    </row>
    <row r="463" spans="2:38">
      <c r="B463" s="426"/>
      <c r="C463" s="426"/>
      <c r="D463" s="426"/>
      <c r="E463" s="426"/>
      <c r="F463" s="426"/>
      <c r="G463" s="426"/>
      <c r="H463" s="426"/>
      <c r="I463" s="426"/>
      <c r="J463" s="426"/>
      <c r="K463" s="426"/>
      <c r="L463" s="426"/>
      <c r="M463" s="426"/>
      <c r="N463" s="426"/>
      <c r="O463" s="426"/>
      <c r="P463" s="426"/>
      <c r="Q463" s="426"/>
      <c r="R463" s="426"/>
      <c r="S463" s="426"/>
      <c r="T463" s="426"/>
      <c r="U463" s="427"/>
      <c r="V463" s="427"/>
      <c r="W463" s="427"/>
      <c r="X463" s="705"/>
      <c r="Y463" s="426"/>
      <c r="Z463" s="426"/>
      <c r="AA463" s="426"/>
      <c r="AB463" s="426"/>
      <c r="AC463" s="426"/>
      <c r="AD463" s="426"/>
      <c r="AE463" s="426"/>
      <c r="AF463" s="426"/>
      <c r="AG463" s="692"/>
      <c r="AH463" s="692"/>
      <c r="AI463" s="692"/>
      <c r="AJ463" s="432"/>
      <c r="AK463" s="432"/>
      <c r="AL463" s="426"/>
    </row>
    <row r="464" spans="2:38">
      <c r="B464" s="426"/>
      <c r="C464" s="426"/>
      <c r="D464" s="426"/>
      <c r="E464" s="426"/>
      <c r="F464" s="426"/>
      <c r="G464" s="426"/>
      <c r="H464" s="426"/>
      <c r="I464" s="426"/>
      <c r="J464" s="426"/>
      <c r="K464" s="426"/>
      <c r="L464" s="426"/>
      <c r="M464" s="426"/>
      <c r="N464" s="426"/>
      <c r="O464" s="426"/>
      <c r="P464" s="426"/>
      <c r="Q464" s="426"/>
      <c r="R464" s="426"/>
      <c r="S464" s="426"/>
      <c r="T464" s="426"/>
      <c r="U464" s="427"/>
      <c r="V464" s="427"/>
      <c r="W464" s="427"/>
      <c r="X464" s="705"/>
      <c r="Y464" s="426"/>
      <c r="Z464" s="426"/>
      <c r="AA464" s="426"/>
      <c r="AB464" s="426"/>
      <c r="AC464" s="426"/>
      <c r="AD464" s="426"/>
      <c r="AE464" s="426"/>
      <c r="AF464" s="426"/>
      <c r="AG464" s="692"/>
      <c r="AH464" s="692"/>
      <c r="AI464" s="692"/>
      <c r="AJ464" s="432"/>
      <c r="AK464" s="432"/>
      <c r="AL464" s="426"/>
    </row>
    <row r="465" spans="2:38">
      <c r="B465" s="426"/>
      <c r="C465" s="426"/>
      <c r="D465" s="426"/>
      <c r="E465" s="426"/>
      <c r="F465" s="426"/>
      <c r="G465" s="426"/>
      <c r="H465" s="426"/>
      <c r="I465" s="426"/>
      <c r="J465" s="426"/>
      <c r="K465" s="426"/>
      <c r="L465" s="426"/>
      <c r="M465" s="426"/>
      <c r="N465" s="426"/>
      <c r="O465" s="426"/>
      <c r="P465" s="426"/>
      <c r="Q465" s="426"/>
      <c r="R465" s="426"/>
      <c r="S465" s="426"/>
      <c r="T465" s="426"/>
      <c r="U465" s="427"/>
      <c r="V465" s="427"/>
      <c r="W465" s="427"/>
      <c r="X465" s="705"/>
      <c r="Y465" s="426"/>
      <c r="Z465" s="426"/>
      <c r="AA465" s="426"/>
      <c r="AB465" s="426"/>
      <c r="AC465" s="426"/>
      <c r="AD465" s="426"/>
      <c r="AE465" s="426"/>
      <c r="AF465" s="426"/>
      <c r="AG465" s="692"/>
      <c r="AH465" s="692"/>
      <c r="AI465" s="692"/>
      <c r="AJ465" s="432"/>
      <c r="AK465" s="432"/>
      <c r="AL465" s="426"/>
    </row>
    <row r="466" spans="2:38">
      <c r="B466" s="426"/>
      <c r="C466" s="426"/>
      <c r="D466" s="426"/>
      <c r="E466" s="426"/>
      <c r="F466" s="426"/>
      <c r="G466" s="426"/>
      <c r="H466" s="426"/>
      <c r="I466" s="426"/>
      <c r="J466" s="426"/>
      <c r="K466" s="426"/>
      <c r="L466" s="426"/>
      <c r="M466" s="426"/>
      <c r="N466" s="426"/>
      <c r="O466" s="426"/>
      <c r="P466" s="426"/>
      <c r="Q466" s="426"/>
      <c r="R466" s="426"/>
      <c r="S466" s="426"/>
      <c r="T466" s="426"/>
      <c r="U466" s="427"/>
      <c r="V466" s="427"/>
      <c r="W466" s="427"/>
      <c r="X466" s="705"/>
      <c r="Y466" s="426"/>
      <c r="Z466" s="426"/>
      <c r="AA466" s="426"/>
      <c r="AB466" s="426"/>
      <c r="AC466" s="426"/>
      <c r="AD466" s="426"/>
      <c r="AE466" s="426"/>
      <c r="AF466" s="426"/>
      <c r="AG466" s="692"/>
      <c r="AH466" s="692"/>
      <c r="AI466" s="692"/>
      <c r="AJ466" s="432"/>
      <c r="AK466" s="432"/>
      <c r="AL466" s="426"/>
    </row>
    <row r="467" spans="2:38">
      <c r="B467" s="426"/>
      <c r="C467" s="426"/>
      <c r="D467" s="426"/>
      <c r="E467" s="426"/>
      <c r="F467" s="426"/>
      <c r="G467" s="426"/>
      <c r="H467" s="426"/>
      <c r="I467" s="426"/>
      <c r="J467" s="426"/>
      <c r="K467" s="426"/>
      <c r="L467" s="426"/>
      <c r="M467" s="426"/>
      <c r="N467" s="426"/>
      <c r="O467" s="426"/>
      <c r="P467" s="426"/>
      <c r="Q467" s="426"/>
      <c r="R467" s="426"/>
      <c r="S467" s="426"/>
      <c r="T467" s="426"/>
      <c r="U467" s="427"/>
      <c r="V467" s="427"/>
      <c r="W467" s="427"/>
      <c r="X467" s="705"/>
      <c r="Y467" s="426"/>
      <c r="Z467" s="426"/>
      <c r="AA467" s="426"/>
      <c r="AB467" s="426"/>
      <c r="AC467" s="426"/>
      <c r="AD467" s="426"/>
      <c r="AE467" s="426"/>
      <c r="AF467" s="426"/>
      <c r="AG467" s="692"/>
      <c r="AH467" s="692"/>
      <c r="AI467" s="692"/>
      <c r="AJ467" s="432"/>
      <c r="AK467" s="432"/>
      <c r="AL467" s="426"/>
    </row>
    <row r="468" spans="2:38">
      <c r="B468" s="426"/>
      <c r="C468" s="426"/>
      <c r="D468" s="426"/>
      <c r="E468" s="426"/>
      <c r="F468" s="426"/>
      <c r="G468" s="426"/>
      <c r="H468" s="426"/>
      <c r="I468" s="426"/>
      <c r="J468" s="426"/>
      <c r="K468" s="426"/>
      <c r="L468" s="426"/>
      <c r="M468" s="426"/>
      <c r="N468" s="426"/>
      <c r="O468" s="426"/>
      <c r="P468" s="426"/>
      <c r="Q468" s="426"/>
      <c r="R468" s="426"/>
      <c r="S468" s="426"/>
      <c r="T468" s="426"/>
      <c r="U468" s="427"/>
      <c r="V468" s="427"/>
      <c r="W468" s="427"/>
      <c r="X468" s="705"/>
      <c r="Y468" s="426"/>
      <c r="Z468" s="426"/>
      <c r="AA468" s="426"/>
      <c r="AB468" s="426"/>
      <c r="AC468" s="426"/>
      <c r="AD468" s="426"/>
      <c r="AE468" s="426"/>
      <c r="AF468" s="426"/>
      <c r="AG468" s="692"/>
      <c r="AH468" s="692"/>
      <c r="AI468" s="692"/>
      <c r="AJ468" s="432"/>
      <c r="AK468" s="432"/>
      <c r="AL468" s="426"/>
    </row>
    <row r="469" spans="2:38">
      <c r="B469" s="426"/>
      <c r="C469" s="426"/>
      <c r="D469" s="426"/>
      <c r="E469" s="426"/>
      <c r="F469" s="426"/>
      <c r="G469" s="426"/>
      <c r="H469" s="426"/>
      <c r="I469" s="426"/>
      <c r="J469" s="426"/>
      <c r="K469" s="426"/>
      <c r="L469" s="426"/>
      <c r="M469" s="426"/>
      <c r="N469" s="426"/>
      <c r="O469" s="426"/>
      <c r="P469" s="426"/>
      <c r="Q469" s="426"/>
      <c r="R469" s="426"/>
      <c r="S469" s="426"/>
      <c r="T469" s="426"/>
      <c r="U469" s="427"/>
      <c r="V469" s="427"/>
      <c r="W469" s="427"/>
      <c r="X469" s="705"/>
      <c r="Y469" s="426"/>
      <c r="Z469" s="426"/>
      <c r="AA469" s="426"/>
      <c r="AB469" s="426"/>
      <c r="AC469" s="426"/>
      <c r="AD469" s="426"/>
      <c r="AE469" s="426"/>
      <c r="AF469" s="426"/>
      <c r="AG469" s="692"/>
      <c r="AH469" s="692"/>
      <c r="AI469" s="692"/>
      <c r="AJ469" s="432"/>
      <c r="AK469" s="432"/>
      <c r="AL469" s="426"/>
    </row>
    <row r="470" spans="2:38">
      <c r="B470" s="426"/>
      <c r="C470" s="426"/>
      <c r="D470" s="426"/>
      <c r="E470" s="426"/>
      <c r="F470" s="426"/>
      <c r="G470" s="426"/>
      <c r="H470" s="426"/>
      <c r="I470" s="426"/>
      <c r="J470" s="426"/>
      <c r="K470" s="426"/>
      <c r="L470" s="426"/>
      <c r="M470" s="426"/>
      <c r="N470" s="426"/>
      <c r="O470" s="426"/>
      <c r="P470" s="426"/>
      <c r="Q470" s="426"/>
      <c r="R470" s="426"/>
      <c r="S470" s="426"/>
      <c r="T470" s="426"/>
      <c r="U470" s="427"/>
      <c r="V470" s="427"/>
      <c r="W470" s="427"/>
      <c r="X470" s="705"/>
      <c r="Y470" s="426"/>
      <c r="Z470" s="426"/>
      <c r="AA470" s="426"/>
      <c r="AB470" s="426"/>
      <c r="AC470" s="426"/>
      <c r="AD470" s="426"/>
      <c r="AE470" s="426"/>
      <c r="AF470" s="426"/>
      <c r="AG470" s="692"/>
      <c r="AH470" s="692"/>
      <c r="AI470" s="692"/>
      <c r="AJ470" s="432"/>
      <c r="AK470" s="432"/>
      <c r="AL470" s="426"/>
    </row>
    <row r="471" spans="2:38">
      <c r="B471" s="426"/>
      <c r="C471" s="426"/>
      <c r="D471" s="426"/>
      <c r="E471" s="426"/>
      <c r="F471" s="426"/>
      <c r="G471" s="426"/>
      <c r="H471" s="426"/>
      <c r="I471" s="426"/>
      <c r="J471" s="426"/>
      <c r="K471" s="426"/>
      <c r="L471" s="426"/>
      <c r="M471" s="426"/>
      <c r="N471" s="426"/>
      <c r="O471" s="426"/>
      <c r="P471" s="426"/>
      <c r="Q471" s="426"/>
      <c r="R471" s="426"/>
      <c r="S471" s="426"/>
      <c r="T471" s="426"/>
      <c r="U471" s="427"/>
      <c r="V471" s="427"/>
      <c r="W471" s="427"/>
      <c r="X471" s="705"/>
      <c r="Y471" s="426"/>
      <c r="Z471" s="426"/>
      <c r="AA471" s="426"/>
      <c r="AB471" s="426"/>
      <c r="AC471" s="426"/>
      <c r="AD471" s="426"/>
      <c r="AE471" s="426"/>
      <c r="AF471" s="426"/>
      <c r="AG471" s="692"/>
      <c r="AH471" s="692"/>
      <c r="AI471" s="692"/>
      <c r="AJ471" s="432"/>
      <c r="AK471" s="432"/>
      <c r="AL471" s="426"/>
    </row>
    <row r="472" spans="2:38">
      <c r="B472" s="426"/>
      <c r="C472" s="426"/>
      <c r="D472" s="426"/>
      <c r="E472" s="426"/>
      <c r="F472" s="426"/>
      <c r="G472" s="426"/>
      <c r="H472" s="426"/>
      <c r="I472" s="426"/>
      <c r="J472" s="426"/>
      <c r="K472" s="426"/>
      <c r="L472" s="426"/>
      <c r="M472" s="426"/>
      <c r="N472" s="426"/>
      <c r="O472" s="426"/>
      <c r="P472" s="426"/>
      <c r="Q472" s="426"/>
      <c r="R472" s="426"/>
      <c r="S472" s="426"/>
      <c r="T472" s="426"/>
      <c r="U472" s="427"/>
      <c r="V472" s="427"/>
      <c r="W472" s="427"/>
      <c r="X472" s="705"/>
      <c r="Y472" s="426"/>
      <c r="Z472" s="426"/>
      <c r="AA472" s="426"/>
      <c r="AB472" s="426"/>
      <c r="AC472" s="426"/>
      <c r="AD472" s="426"/>
      <c r="AE472" s="426"/>
      <c r="AF472" s="426"/>
      <c r="AG472" s="692"/>
      <c r="AH472" s="692"/>
      <c r="AI472" s="692"/>
      <c r="AJ472" s="432"/>
      <c r="AK472" s="432"/>
      <c r="AL472" s="426"/>
    </row>
    <row r="473" spans="2:38">
      <c r="B473" s="426"/>
      <c r="C473" s="426"/>
      <c r="D473" s="426"/>
      <c r="E473" s="426"/>
      <c r="F473" s="426"/>
      <c r="G473" s="426"/>
      <c r="H473" s="426"/>
      <c r="I473" s="426"/>
      <c r="J473" s="426"/>
      <c r="K473" s="426"/>
      <c r="L473" s="426"/>
      <c r="M473" s="426"/>
      <c r="N473" s="426"/>
      <c r="O473" s="426"/>
      <c r="P473" s="426"/>
      <c r="Q473" s="426"/>
      <c r="R473" s="426"/>
      <c r="S473" s="426"/>
      <c r="T473" s="426"/>
      <c r="U473" s="427"/>
      <c r="V473" s="427"/>
      <c r="W473" s="427"/>
      <c r="X473" s="705"/>
      <c r="Y473" s="426"/>
      <c r="Z473" s="426"/>
      <c r="AA473" s="426"/>
      <c r="AB473" s="426"/>
      <c r="AC473" s="426"/>
      <c r="AD473" s="426"/>
      <c r="AE473" s="426"/>
      <c r="AF473" s="426"/>
      <c r="AG473" s="692"/>
      <c r="AH473" s="692"/>
      <c r="AI473" s="692"/>
      <c r="AJ473" s="432"/>
      <c r="AK473" s="432"/>
      <c r="AL473" s="426"/>
    </row>
    <row r="474" spans="2:38">
      <c r="B474" s="426"/>
      <c r="C474" s="426"/>
      <c r="D474" s="426"/>
      <c r="E474" s="426"/>
      <c r="F474" s="426"/>
      <c r="G474" s="426"/>
      <c r="H474" s="426"/>
      <c r="I474" s="426"/>
      <c r="J474" s="426"/>
      <c r="K474" s="426"/>
      <c r="L474" s="426"/>
      <c r="M474" s="426"/>
      <c r="N474" s="426"/>
      <c r="O474" s="426"/>
      <c r="P474" s="426"/>
      <c r="Q474" s="426"/>
      <c r="R474" s="426"/>
      <c r="S474" s="426"/>
      <c r="T474" s="426"/>
      <c r="U474" s="427"/>
      <c r="V474" s="427"/>
      <c r="W474" s="427"/>
      <c r="X474" s="705"/>
      <c r="Y474" s="426"/>
      <c r="Z474" s="426"/>
      <c r="AA474" s="426"/>
      <c r="AB474" s="426"/>
      <c r="AC474" s="426"/>
      <c r="AD474" s="426"/>
      <c r="AE474" s="426"/>
      <c r="AF474" s="426"/>
      <c r="AG474" s="692"/>
      <c r="AH474" s="692"/>
      <c r="AI474" s="692"/>
      <c r="AJ474" s="432"/>
      <c r="AK474" s="432"/>
      <c r="AL474" s="426"/>
    </row>
    <row r="475" spans="2:38">
      <c r="B475" s="426"/>
      <c r="C475" s="426"/>
      <c r="D475" s="426"/>
      <c r="E475" s="426"/>
      <c r="F475" s="426"/>
      <c r="G475" s="426"/>
      <c r="H475" s="426"/>
      <c r="I475" s="426"/>
      <c r="J475" s="426"/>
      <c r="K475" s="426"/>
      <c r="L475" s="426"/>
      <c r="M475" s="426"/>
      <c r="N475" s="426"/>
      <c r="O475" s="426"/>
      <c r="P475" s="426"/>
      <c r="Q475" s="426"/>
      <c r="R475" s="426"/>
      <c r="S475" s="426"/>
      <c r="T475" s="426"/>
      <c r="U475" s="427"/>
      <c r="V475" s="427"/>
      <c r="W475" s="427"/>
      <c r="X475" s="705"/>
      <c r="Y475" s="426"/>
      <c r="Z475" s="426"/>
      <c r="AA475" s="426"/>
      <c r="AB475" s="426"/>
      <c r="AC475" s="426"/>
      <c r="AD475" s="426"/>
      <c r="AE475" s="426"/>
      <c r="AF475" s="426"/>
      <c r="AG475" s="692"/>
      <c r="AH475" s="692"/>
      <c r="AI475" s="692"/>
      <c r="AJ475" s="432"/>
      <c r="AK475" s="432"/>
      <c r="AL475" s="426"/>
    </row>
    <row r="476" spans="2:38">
      <c r="B476" s="426"/>
      <c r="C476" s="426"/>
      <c r="D476" s="426"/>
      <c r="E476" s="426"/>
      <c r="F476" s="426"/>
      <c r="G476" s="426"/>
      <c r="H476" s="426"/>
      <c r="I476" s="426"/>
      <c r="J476" s="426"/>
      <c r="K476" s="426"/>
      <c r="L476" s="426"/>
      <c r="M476" s="426"/>
      <c r="N476" s="426"/>
      <c r="O476" s="426"/>
      <c r="P476" s="426"/>
      <c r="Q476" s="426"/>
      <c r="R476" s="426"/>
      <c r="S476" s="426"/>
      <c r="T476" s="426"/>
      <c r="U476" s="427"/>
      <c r="V476" s="427"/>
      <c r="W476" s="427"/>
      <c r="X476" s="705"/>
      <c r="Y476" s="426"/>
      <c r="Z476" s="426"/>
      <c r="AA476" s="426"/>
      <c r="AB476" s="426"/>
      <c r="AC476" s="426"/>
      <c r="AD476" s="426"/>
      <c r="AE476" s="426"/>
      <c r="AF476" s="426"/>
      <c r="AG476" s="692"/>
      <c r="AH476" s="692"/>
      <c r="AI476" s="692"/>
      <c r="AJ476" s="432"/>
      <c r="AK476" s="432"/>
      <c r="AL476" s="426"/>
    </row>
    <row r="477" spans="2:38">
      <c r="B477" s="426"/>
      <c r="C477" s="426"/>
      <c r="D477" s="426"/>
      <c r="E477" s="426"/>
      <c r="F477" s="426"/>
      <c r="G477" s="426"/>
      <c r="H477" s="426"/>
      <c r="I477" s="426"/>
      <c r="J477" s="426"/>
      <c r="K477" s="426"/>
      <c r="L477" s="426"/>
      <c r="M477" s="426"/>
      <c r="N477" s="426"/>
      <c r="O477" s="426"/>
      <c r="P477" s="426"/>
      <c r="Q477" s="426"/>
      <c r="R477" s="426"/>
      <c r="S477" s="426"/>
      <c r="T477" s="426"/>
      <c r="U477" s="427"/>
      <c r="V477" s="427"/>
      <c r="W477" s="427"/>
      <c r="X477" s="705"/>
      <c r="Y477" s="426"/>
      <c r="Z477" s="426"/>
      <c r="AA477" s="426"/>
      <c r="AB477" s="426"/>
      <c r="AC477" s="426"/>
      <c r="AD477" s="426"/>
      <c r="AE477" s="426"/>
      <c r="AF477" s="426"/>
      <c r="AG477" s="692"/>
      <c r="AH477" s="692"/>
      <c r="AI477" s="692"/>
      <c r="AJ477" s="432"/>
      <c r="AK477" s="432"/>
      <c r="AL477" s="426"/>
    </row>
    <row r="478" spans="2:38">
      <c r="B478" s="426"/>
      <c r="C478" s="426"/>
      <c r="D478" s="426"/>
      <c r="E478" s="426"/>
      <c r="F478" s="426"/>
      <c r="G478" s="426"/>
      <c r="H478" s="426"/>
      <c r="I478" s="426"/>
      <c r="J478" s="426"/>
      <c r="K478" s="426"/>
      <c r="L478" s="426"/>
      <c r="M478" s="426"/>
      <c r="N478" s="426"/>
      <c r="O478" s="426"/>
      <c r="P478" s="426"/>
      <c r="Q478" s="426"/>
      <c r="R478" s="426"/>
      <c r="S478" s="426"/>
      <c r="T478" s="426"/>
      <c r="U478" s="427"/>
      <c r="V478" s="427"/>
      <c r="W478" s="427"/>
      <c r="X478" s="705"/>
      <c r="Y478" s="426"/>
      <c r="Z478" s="426"/>
      <c r="AA478" s="426"/>
      <c r="AB478" s="426"/>
      <c r="AC478" s="426"/>
      <c r="AD478" s="426"/>
      <c r="AE478" s="426"/>
      <c r="AF478" s="426"/>
      <c r="AG478" s="692"/>
      <c r="AH478" s="692"/>
      <c r="AI478" s="692"/>
      <c r="AJ478" s="432"/>
      <c r="AK478" s="432"/>
      <c r="AL478" s="426"/>
    </row>
    <row r="479" spans="2:38">
      <c r="B479" s="426"/>
      <c r="C479" s="426"/>
      <c r="D479" s="426"/>
      <c r="E479" s="426"/>
      <c r="F479" s="426"/>
      <c r="G479" s="426"/>
      <c r="H479" s="426"/>
      <c r="I479" s="426"/>
      <c r="J479" s="426"/>
      <c r="K479" s="426"/>
      <c r="L479" s="426"/>
      <c r="M479" s="426"/>
      <c r="N479" s="426"/>
      <c r="O479" s="426"/>
      <c r="P479" s="426"/>
      <c r="Q479" s="426"/>
      <c r="R479" s="426"/>
      <c r="S479" s="426"/>
      <c r="T479" s="426"/>
      <c r="U479" s="427"/>
      <c r="V479" s="427"/>
      <c r="W479" s="427"/>
      <c r="X479" s="705"/>
      <c r="Y479" s="426"/>
      <c r="Z479" s="426"/>
      <c r="AA479" s="426"/>
      <c r="AB479" s="426"/>
      <c r="AC479" s="426"/>
      <c r="AD479" s="426"/>
      <c r="AE479" s="426"/>
      <c r="AF479" s="426"/>
      <c r="AG479" s="692"/>
      <c r="AH479" s="692"/>
      <c r="AI479" s="692"/>
      <c r="AJ479" s="432"/>
      <c r="AK479" s="432"/>
      <c r="AL479" s="426"/>
    </row>
    <row r="480" spans="2:38">
      <c r="B480" s="426"/>
      <c r="C480" s="426"/>
      <c r="D480" s="426"/>
      <c r="E480" s="426"/>
      <c r="F480" s="426"/>
      <c r="G480" s="426"/>
      <c r="H480" s="426"/>
      <c r="I480" s="426"/>
      <c r="J480" s="426"/>
      <c r="K480" s="426"/>
      <c r="L480" s="426"/>
      <c r="M480" s="426"/>
      <c r="N480" s="426"/>
      <c r="O480" s="426"/>
      <c r="P480" s="426"/>
      <c r="Q480" s="426"/>
      <c r="R480" s="426"/>
      <c r="S480" s="426"/>
      <c r="T480" s="426"/>
      <c r="U480" s="427"/>
      <c r="V480" s="427"/>
      <c r="W480" s="427"/>
      <c r="X480" s="705"/>
      <c r="Y480" s="426"/>
      <c r="Z480" s="426"/>
      <c r="AA480" s="426"/>
      <c r="AB480" s="426"/>
      <c r="AC480" s="426"/>
      <c r="AD480" s="426"/>
      <c r="AE480" s="426"/>
      <c r="AF480" s="426"/>
      <c r="AG480" s="692"/>
      <c r="AH480" s="692"/>
      <c r="AI480" s="692"/>
      <c r="AJ480" s="432"/>
      <c r="AK480" s="432"/>
      <c r="AL480" s="426"/>
    </row>
    <row r="481" spans="2:38">
      <c r="B481" s="426"/>
      <c r="C481" s="426"/>
      <c r="D481" s="426"/>
      <c r="E481" s="426"/>
      <c r="F481" s="426"/>
      <c r="G481" s="426"/>
      <c r="H481" s="426"/>
      <c r="I481" s="426"/>
      <c r="J481" s="426"/>
      <c r="K481" s="426"/>
      <c r="L481" s="426"/>
      <c r="M481" s="426"/>
      <c r="N481" s="426"/>
      <c r="O481" s="426"/>
      <c r="P481" s="426"/>
      <c r="Q481" s="426"/>
      <c r="R481" s="426"/>
      <c r="S481" s="426"/>
      <c r="T481" s="426"/>
      <c r="U481" s="427"/>
      <c r="V481" s="427"/>
      <c r="W481" s="427"/>
      <c r="X481" s="705"/>
      <c r="Y481" s="426"/>
      <c r="Z481" s="426"/>
      <c r="AA481" s="426"/>
      <c r="AB481" s="426"/>
      <c r="AC481" s="426"/>
      <c r="AD481" s="426"/>
      <c r="AE481" s="426"/>
      <c r="AF481" s="426"/>
      <c r="AG481" s="692"/>
      <c r="AH481" s="692"/>
      <c r="AI481" s="692"/>
      <c r="AJ481" s="432"/>
      <c r="AK481" s="432"/>
      <c r="AL481" s="426"/>
    </row>
    <row r="482" spans="2:38">
      <c r="B482" s="426"/>
      <c r="C482" s="426"/>
      <c r="D482" s="426"/>
      <c r="E482" s="426"/>
      <c r="F482" s="426"/>
      <c r="G482" s="426"/>
      <c r="H482" s="426"/>
      <c r="I482" s="426"/>
      <c r="J482" s="426"/>
      <c r="K482" s="426"/>
      <c r="L482" s="426"/>
      <c r="M482" s="426"/>
      <c r="N482" s="426"/>
      <c r="O482" s="426"/>
      <c r="P482" s="426"/>
      <c r="Q482" s="426"/>
      <c r="R482" s="426"/>
      <c r="S482" s="426"/>
      <c r="T482" s="426"/>
      <c r="U482" s="427"/>
      <c r="V482" s="427"/>
      <c r="W482" s="427"/>
      <c r="X482" s="705"/>
      <c r="Y482" s="426"/>
      <c r="Z482" s="426"/>
      <c r="AA482" s="426"/>
      <c r="AB482" s="426"/>
      <c r="AC482" s="426"/>
      <c r="AD482" s="426"/>
      <c r="AE482" s="426"/>
      <c r="AF482" s="426"/>
      <c r="AG482" s="692"/>
      <c r="AH482" s="692"/>
      <c r="AI482" s="692"/>
      <c r="AJ482" s="432"/>
      <c r="AK482" s="432"/>
      <c r="AL482" s="426"/>
    </row>
    <row r="483" spans="2:38">
      <c r="B483" s="426"/>
      <c r="C483" s="426"/>
      <c r="D483" s="426"/>
      <c r="E483" s="426"/>
      <c r="F483" s="426"/>
      <c r="G483" s="426"/>
      <c r="H483" s="426"/>
      <c r="I483" s="426"/>
      <c r="J483" s="426"/>
      <c r="K483" s="426"/>
      <c r="L483" s="426"/>
      <c r="M483" s="426"/>
      <c r="N483" s="426"/>
      <c r="O483" s="426"/>
      <c r="P483" s="426"/>
      <c r="Q483" s="426"/>
      <c r="R483" s="426"/>
      <c r="S483" s="426"/>
      <c r="T483" s="426"/>
      <c r="U483" s="427"/>
      <c r="V483" s="427"/>
      <c r="W483" s="427"/>
      <c r="X483" s="705"/>
      <c r="Y483" s="426"/>
      <c r="Z483" s="426"/>
      <c r="AA483" s="426"/>
      <c r="AB483" s="426"/>
      <c r="AC483" s="426"/>
      <c r="AD483" s="426"/>
      <c r="AE483" s="426"/>
      <c r="AF483" s="426"/>
      <c r="AG483" s="692"/>
      <c r="AH483" s="692"/>
      <c r="AI483" s="692"/>
      <c r="AJ483" s="432"/>
      <c r="AK483" s="432"/>
      <c r="AL483" s="426"/>
    </row>
    <row r="484" spans="2:38">
      <c r="B484" s="426"/>
      <c r="C484" s="426"/>
      <c r="D484" s="426"/>
      <c r="E484" s="426"/>
      <c r="F484" s="426"/>
      <c r="G484" s="426"/>
      <c r="H484" s="426"/>
      <c r="I484" s="426"/>
      <c r="J484" s="426"/>
      <c r="K484" s="426"/>
      <c r="L484" s="426"/>
      <c r="M484" s="426"/>
      <c r="N484" s="426"/>
      <c r="O484" s="426"/>
      <c r="P484" s="426"/>
      <c r="Q484" s="426"/>
      <c r="R484" s="426"/>
      <c r="S484" s="426"/>
      <c r="T484" s="426"/>
      <c r="U484" s="427"/>
      <c r="V484" s="427"/>
      <c r="W484" s="427"/>
      <c r="X484" s="705"/>
      <c r="Y484" s="426"/>
      <c r="Z484" s="426"/>
      <c r="AA484" s="426"/>
      <c r="AB484" s="426"/>
      <c r="AC484" s="426"/>
      <c r="AD484" s="426"/>
      <c r="AE484" s="426"/>
      <c r="AF484" s="426"/>
      <c r="AG484" s="692"/>
      <c r="AH484" s="692"/>
      <c r="AI484" s="692"/>
      <c r="AJ484" s="432"/>
      <c r="AK484" s="432"/>
      <c r="AL484" s="426"/>
    </row>
    <row r="485" spans="2:38">
      <c r="B485" s="426"/>
      <c r="C485" s="426"/>
      <c r="D485" s="426"/>
      <c r="E485" s="426"/>
      <c r="F485" s="426"/>
      <c r="G485" s="426"/>
      <c r="H485" s="426"/>
      <c r="I485" s="426"/>
      <c r="J485" s="426"/>
      <c r="K485" s="426"/>
      <c r="L485" s="426"/>
      <c r="M485" s="426"/>
      <c r="N485" s="426"/>
      <c r="O485" s="426"/>
      <c r="P485" s="426"/>
      <c r="Q485" s="426"/>
      <c r="R485" s="426"/>
      <c r="S485" s="426"/>
      <c r="T485" s="426"/>
      <c r="U485" s="427"/>
      <c r="V485" s="427"/>
      <c r="W485" s="427"/>
      <c r="X485" s="705"/>
      <c r="Y485" s="426"/>
      <c r="Z485" s="426"/>
      <c r="AA485" s="426"/>
      <c r="AB485" s="426"/>
      <c r="AC485" s="426"/>
      <c r="AD485" s="426"/>
      <c r="AE485" s="426"/>
      <c r="AF485" s="426"/>
      <c r="AG485" s="692"/>
      <c r="AH485" s="692"/>
      <c r="AI485" s="692"/>
      <c r="AJ485" s="432"/>
      <c r="AK485" s="432"/>
      <c r="AL485" s="426"/>
    </row>
    <row r="486" spans="2:38">
      <c r="B486" s="426"/>
      <c r="C486" s="426"/>
      <c r="D486" s="426"/>
      <c r="E486" s="426"/>
      <c r="F486" s="426"/>
      <c r="G486" s="426"/>
      <c r="H486" s="426"/>
      <c r="I486" s="426"/>
      <c r="J486" s="426"/>
      <c r="K486" s="426"/>
      <c r="L486" s="426"/>
      <c r="M486" s="426"/>
      <c r="N486" s="426"/>
      <c r="O486" s="426"/>
      <c r="P486" s="426"/>
      <c r="Q486" s="426"/>
      <c r="R486" s="426"/>
      <c r="S486" s="426"/>
      <c r="T486" s="426"/>
      <c r="U486" s="427"/>
      <c r="V486" s="427"/>
      <c r="W486" s="427"/>
      <c r="X486" s="705"/>
      <c r="Y486" s="426"/>
      <c r="Z486" s="426"/>
      <c r="AA486" s="426"/>
      <c r="AB486" s="426"/>
      <c r="AC486" s="426"/>
      <c r="AD486" s="426"/>
      <c r="AE486" s="426"/>
      <c r="AF486" s="426"/>
      <c r="AG486" s="692"/>
      <c r="AH486" s="692"/>
      <c r="AI486" s="692"/>
      <c r="AJ486" s="432"/>
      <c r="AK486" s="432"/>
      <c r="AL486" s="426"/>
    </row>
    <row r="487" spans="2:38">
      <c r="B487" s="426"/>
      <c r="C487" s="426"/>
      <c r="D487" s="426"/>
      <c r="E487" s="426"/>
      <c r="F487" s="426"/>
      <c r="G487" s="426"/>
      <c r="H487" s="426"/>
      <c r="I487" s="426"/>
      <c r="J487" s="426"/>
      <c r="K487" s="426"/>
      <c r="L487" s="426"/>
      <c r="M487" s="426"/>
      <c r="N487" s="426"/>
      <c r="O487" s="426"/>
      <c r="P487" s="426"/>
      <c r="Q487" s="426"/>
      <c r="R487" s="426"/>
      <c r="S487" s="426"/>
      <c r="T487" s="426"/>
      <c r="U487" s="427"/>
      <c r="V487" s="427"/>
      <c r="W487" s="427"/>
      <c r="X487" s="705"/>
      <c r="Y487" s="426"/>
      <c r="Z487" s="426"/>
      <c r="AA487" s="426"/>
      <c r="AB487" s="426"/>
      <c r="AC487" s="426"/>
      <c r="AD487" s="426"/>
      <c r="AE487" s="426"/>
      <c r="AF487" s="426"/>
      <c r="AG487" s="692"/>
      <c r="AH487" s="692"/>
      <c r="AI487" s="692"/>
      <c r="AJ487" s="432"/>
      <c r="AK487" s="432"/>
      <c r="AL487" s="426"/>
    </row>
    <row r="488" spans="2:38">
      <c r="B488" s="426"/>
      <c r="C488" s="426"/>
      <c r="D488" s="426"/>
      <c r="E488" s="426"/>
      <c r="F488" s="426"/>
      <c r="G488" s="426"/>
      <c r="H488" s="426"/>
      <c r="I488" s="426"/>
      <c r="J488" s="426"/>
      <c r="K488" s="426"/>
      <c r="L488" s="426"/>
      <c r="M488" s="426"/>
      <c r="N488" s="426"/>
      <c r="O488" s="426"/>
      <c r="P488" s="426"/>
      <c r="Q488" s="426"/>
      <c r="R488" s="426"/>
      <c r="S488" s="426"/>
      <c r="T488" s="426"/>
      <c r="U488" s="427"/>
      <c r="V488" s="427"/>
      <c r="W488" s="427"/>
      <c r="X488" s="705"/>
      <c r="Y488" s="426"/>
      <c r="Z488" s="426"/>
      <c r="AA488" s="426"/>
      <c r="AB488" s="426"/>
      <c r="AC488" s="426"/>
      <c r="AD488" s="426"/>
      <c r="AE488" s="426"/>
      <c r="AF488" s="426"/>
      <c r="AG488" s="692"/>
      <c r="AH488" s="692"/>
      <c r="AI488" s="692"/>
      <c r="AJ488" s="432"/>
      <c r="AK488" s="432"/>
      <c r="AL488" s="426"/>
    </row>
    <row r="489" spans="2:38">
      <c r="B489" s="426"/>
      <c r="C489" s="426"/>
      <c r="D489" s="426"/>
      <c r="E489" s="426"/>
      <c r="F489" s="426"/>
      <c r="G489" s="426"/>
      <c r="H489" s="426"/>
      <c r="I489" s="426"/>
      <c r="J489" s="426"/>
      <c r="K489" s="426"/>
      <c r="L489" s="426"/>
      <c r="M489" s="426"/>
      <c r="N489" s="426"/>
      <c r="O489" s="426"/>
      <c r="P489" s="426"/>
      <c r="Q489" s="426"/>
      <c r="R489" s="426"/>
      <c r="S489" s="426"/>
      <c r="T489" s="426"/>
      <c r="U489" s="427"/>
      <c r="V489" s="427"/>
      <c r="W489" s="427"/>
      <c r="X489" s="705"/>
      <c r="Y489" s="426"/>
      <c r="Z489" s="426"/>
      <c r="AA489" s="426"/>
      <c r="AB489" s="426"/>
      <c r="AC489" s="426"/>
      <c r="AD489" s="426"/>
      <c r="AE489" s="426"/>
      <c r="AF489" s="426"/>
      <c r="AG489" s="692"/>
      <c r="AH489" s="692"/>
      <c r="AI489" s="692"/>
      <c r="AJ489" s="432"/>
      <c r="AK489" s="432"/>
      <c r="AL489" s="426"/>
    </row>
    <row r="490" spans="2:38">
      <c r="B490" s="426"/>
      <c r="C490" s="426"/>
      <c r="D490" s="426"/>
      <c r="E490" s="426"/>
      <c r="F490" s="426"/>
      <c r="G490" s="426"/>
      <c r="H490" s="426"/>
      <c r="I490" s="426"/>
      <c r="J490" s="426"/>
      <c r="K490" s="426"/>
      <c r="L490" s="426"/>
      <c r="M490" s="426"/>
      <c r="N490" s="426"/>
      <c r="O490" s="426"/>
      <c r="P490" s="426"/>
      <c r="Q490" s="426"/>
      <c r="R490" s="426"/>
      <c r="S490" s="426"/>
      <c r="T490" s="426"/>
      <c r="U490" s="427"/>
      <c r="V490" s="427"/>
      <c r="W490" s="427"/>
      <c r="X490" s="705"/>
      <c r="Y490" s="426"/>
      <c r="Z490" s="426"/>
      <c r="AA490" s="426"/>
      <c r="AB490" s="426"/>
      <c r="AC490" s="426"/>
      <c r="AD490" s="426"/>
      <c r="AE490" s="426"/>
      <c r="AF490" s="426"/>
      <c r="AG490" s="692"/>
      <c r="AH490" s="692"/>
      <c r="AI490" s="692"/>
      <c r="AJ490" s="432"/>
      <c r="AK490" s="432"/>
      <c r="AL490" s="426"/>
    </row>
    <row r="491" spans="2:38">
      <c r="B491" s="426"/>
      <c r="C491" s="426"/>
      <c r="D491" s="426"/>
      <c r="E491" s="426"/>
      <c r="F491" s="426"/>
      <c r="G491" s="426"/>
      <c r="H491" s="426"/>
      <c r="I491" s="426"/>
      <c r="J491" s="426"/>
      <c r="K491" s="426"/>
      <c r="L491" s="426"/>
      <c r="M491" s="426"/>
      <c r="N491" s="426"/>
      <c r="O491" s="426"/>
      <c r="P491" s="426"/>
      <c r="Q491" s="426"/>
      <c r="R491" s="426"/>
      <c r="S491" s="426"/>
      <c r="T491" s="426"/>
      <c r="U491" s="427"/>
      <c r="V491" s="427"/>
      <c r="W491" s="427"/>
      <c r="X491" s="705"/>
      <c r="Y491" s="426"/>
      <c r="Z491" s="426"/>
      <c r="AA491" s="426"/>
      <c r="AB491" s="426"/>
      <c r="AC491" s="426"/>
      <c r="AD491" s="426"/>
      <c r="AE491" s="426"/>
      <c r="AF491" s="426"/>
      <c r="AG491" s="692"/>
      <c r="AH491" s="692"/>
      <c r="AI491" s="692"/>
      <c r="AJ491" s="432"/>
      <c r="AK491" s="432"/>
      <c r="AL491" s="426"/>
    </row>
    <row r="492" spans="2:38">
      <c r="B492" s="426"/>
      <c r="C492" s="426"/>
      <c r="D492" s="426"/>
      <c r="E492" s="426"/>
      <c r="F492" s="426"/>
      <c r="G492" s="426"/>
      <c r="H492" s="426"/>
      <c r="I492" s="426"/>
      <c r="J492" s="426"/>
      <c r="K492" s="426"/>
      <c r="L492" s="426"/>
      <c r="M492" s="426"/>
      <c r="N492" s="426"/>
      <c r="O492" s="426"/>
      <c r="P492" s="426"/>
      <c r="Q492" s="426"/>
      <c r="R492" s="426"/>
      <c r="S492" s="426"/>
      <c r="T492" s="426"/>
      <c r="U492" s="427"/>
      <c r="V492" s="427"/>
      <c r="W492" s="427"/>
      <c r="X492" s="705"/>
      <c r="Y492" s="426"/>
      <c r="Z492" s="426"/>
      <c r="AA492" s="426"/>
      <c r="AB492" s="426"/>
      <c r="AC492" s="426"/>
      <c r="AD492" s="426"/>
      <c r="AE492" s="426"/>
      <c r="AF492" s="426"/>
      <c r="AG492" s="692"/>
      <c r="AH492" s="692"/>
      <c r="AI492" s="692"/>
      <c r="AJ492" s="432"/>
      <c r="AK492" s="432"/>
      <c r="AL492" s="426"/>
    </row>
    <row r="493" spans="2:38">
      <c r="B493" s="426"/>
      <c r="C493" s="426"/>
      <c r="D493" s="426"/>
      <c r="E493" s="426"/>
      <c r="F493" s="426"/>
      <c r="G493" s="426"/>
      <c r="H493" s="426"/>
      <c r="I493" s="426"/>
      <c r="J493" s="426"/>
      <c r="K493" s="426"/>
      <c r="L493" s="426"/>
      <c r="M493" s="426"/>
      <c r="N493" s="426"/>
      <c r="O493" s="426"/>
      <c r="P493" s="426"/>
      <c r="Q493" s="426"/>
      <c r="R493" s="426"/>
      <c r="S493" s="426"/>
      <c r="T493" s="426"/>
      <c r="U493" s="427"/>
      <c r="V493" s="427"/>
      <c r="W493" s="427"/>
      <c r="X493" s="705"/>
      <c r="Y493" s="426"/>
      <c r="Z493" s="426"/>
      <c r="AA493" s="426"/>
      <c r="AB493" s="426"/>
      <c r="AC493" s="426"/>
      <c r="AD493" s="426"/>
      <c r="AE493" s="426"/>
      <c r="AF493" s="426"/>
      <c r="AG493" s="692"/>
      <c r="AH493" s="692"/>
      <c r="AI493" s="692"/>
      <c r="AJ493" s="432"/>
      <c r="AK493" s="432"/>
      <c r="AL493" s="426"/>
    </row>
    <row r="494" spans="2:38">
      <c r="B494" s="426"/>
      <c r="C494" s="426"/>
      <c r="D494" s="426"/>
      <c r="E494" s="426"/>
      <c r="F494" s="426"/>
      <c r="G494" s="426"/>
      <c r="H494" s="426"/>
      <c r="I494" s="426"/>
      <c r="J494" s="426"/>
      <c r="K494" s="426"/>
      <c r="L494" s="426"/>
      <c r="M494" s="426"/>
      <c r="N494" s="426"/>
      <c r="O494" s="426"/>
      <c r="P494" s="426"/>
      <c r="Q494" s="426"/>
      <c r="R494" s="426"/>
      <c r="S494" s="426"/>
      <c r="T494" s="426"/>
      <c r="U494" s="427"/>
      <c r="V494" s="427"/>
      <c r="W494" s="427"/>
      <c r="X494" s="705"/>
      <c r="Y494" s="426"/>
      <c r="Z494" s="426"/>
      <c r="AA494" s="426"/>
      <c r="AB494" s="426"/>
      <c r="AC494" s="426"/>
      <c r="AD494" s="426"/>
      <c r="AE494" s="426"/>
      <c r="AF494" s="426"/>
      <c r="AG494" s="692"/>
      <c r="AH494" s="692"/>
      <c r="AI494" s="692"/>
      <c r="AJ494" s="432"/>
      <c r="AK494" s="432"/>
      <c r="AL494" s="426"/>
    </row>
    <row r="495" spans="2:38">
      <c r="B495" s="426"/>
      <c r="C495" s="426"/>
      <c r="D495" s="426"/>
      <c r="E495" s="426"/>
      <c r="F495" s="426"/>
      <c r="G495" s="426"/>
      <c r="H495" s="426"/>
      <c r="I495" s="426"/>
      <c r="J495" s="426"/>
      <c r="K495" s="426"/>
      <c r="L495" s="426"/>
      <c r="M495" s="426"/>
      <c r="N495" s="426"/>
      <c r="O495" s="426"/>
      <c r="P495" s="426"/>
      <c r="Q495" s="426"/>
      <c r="R495" s="426"/>
      <c r="S495" s="426"/>
      <c r="T495" s="426"/>
      <c r="U495" s="427"/>
      <c r="V495" s="427"/>
      <c r="W495" s="427"/>
      <c r="X495" s="705"/>
      <c r="Y495" s="426"/>
      <c r="Z495" s="426"/>
      <c r="AA495" s="426"/>
      <c r="AB495" s="426"/>
      <c r="AC495" s="426"/>
      <c r="AD495" s="426"/>
      <c r="AE495" s="426"/>
      <c r="AF495" s="426"/>
      <c r="AG495" s="692"/>
      <c r="AH495" s="692"/>
      <c r="AI495" s="692"/>
      <c r="AJ495" s="432"/>
      <c r="AK495" s="432"/>
      <c r="AL495" s="426"/>
    </row>
    <row r="496" spans="2:38">
      <c r="B496" s="426"/>
      <c r="C496" s="426"/>
      <c r="D496" s="426"/>
      <c r="E496" s="426"/>
      <c r="F496" s="426"/>
      <c r="G496" s="426"/>
      <c r="H496" s="426"/>
      <c r="I496" s="426"/>
      <c r="J496" s="426"/>
      <c r="K496" s="426"/>
      <c r="L496" s="426"/>
      <c r="M496" s="426"/>
      <c r="N496" s="426"/>
      <c r="O496" s="426"/>
      <c r="P496" s="426"/>
      <c r="Q496" s="426"/>
      <c r="R496" s="426"/>
      <c r="S496" s="426"/>
      <c r="T496" s="426"/>
      <c r="U496" s="427"/>
      <c r="V496" s="427"/>
      <c r="W496" s="427"/>
      <c r="X496" s="705"/>
      <c r="Y496" s="426"/>
      <c r="Z496" s="426"/>
      <c r="AA496" s="426"/>
      <c r="AB496" s="426"/>
      <c r="AC496" s="426"/>
      <c r="AD496" s="426"/>
      <c r="AE496" s="426"/>
      <c r="AF496" s="426"/>
      <c r="AG496" s="692"/>
      <c r="AH496" s="692"/>
      <c r="AI496" s="692"/>
      <c r="AJ496" s="432"/>
      <c r="AK496" s="432"/>
      <c r="AL496" s="426"/>
    </row>
    <row r="497" spans="2:38">
      <c r="B497" s="426"/>
      <c r="C497" s="426"/>
      <c r="D497" s="426"/>
      <c r="E497" s="426"/>
      <c r="F497" s="426"/>
      <c r="G497" s="426"/>
      <c r="H497" s="426"/>
      <c r="I497" s="426"/>
      <c r="J497" s="426"/>
      <c r="K497" s="426"/>
      <c r="L497" s="426"/>
      <c r="M497" s="426"/>
      <c r="N497" s="426"/>
      <c r="O497" s="426"/>
      <c r="P497" s="426"/>
      <c r="Q497" s="426"/>
      <c r="R497" s="426"/>
      <c r="S497" s="426"/>
      <c r="T497" s="426"/>
      <c r="U497" s="427"/>
      <c r="V497" s="427"/>
      <c r="W497" s="427"/>
      <c r="X497" s="705"/>
      <c r="Y497" s="426"/>
      <c r="Z497" s="426"/>
      <c r="AA497" s="426"/>
      <c r="AB497" s="426"/>
      <c r="AC497" s="426"/>
      <c r="AD497" s="426"/>
      <c r="AE497" s="426"/>
      <c r="AF497" s="426"/>
      <c r="AG497" s="692"/>
      <c r="AH497" s="692"/>
      <c r="AI497" s="692"/>
      <c r="AJ497" s="432"/>
      <c r="AK497" s="432"/>
      <c r="AL497" s="426"/>
    </row>
    <row r="498" spans="2:38">
      <c r="B498" s="426"/>
      <c r="C498" s="426"/>
      <c r="D498" s="426"/>
      <c r="E498" s="426"/>
      <c r="F498" s="426"/>
      <c r="G498" s="426"/>
      <c r="H498" s="426"/>
      <c r="I498" s="426"/>
      <c r="J498" s="426"/>
      <c r="K498" s="426"/>
      <c r="L498" s="426"/>
      <c r="M498" s="426"/>
      <c r="N498" s="426"/>
      <c r="O498" s="426"/>
      <c r="P498" s="426"/>
      <c r="Q498" s="426"/>
      <c r="R498" s="426"/>
      <c r="S498" s="426"/>
      <c r="T498" s="426"/>
      <c r="U498" s="427"/>
      <c r="V498" s="427"/>
      <c r="W498" s="427"/>
      <c r="X498" s="705"/>
      <c r="Y498" s="426"/>
      <c r="Z498" s="426"/>
      <c r="AA498" s="426"/>
      <c r="AB498" s="426"/>
      <c r="AC498" s="426"/>
      <c r="AD498" s="426"/>
      <c r="AE498" s="426"/>
      <c r="AF498" s="426"/>
      <c r="AG498" s="692"/>
      <c r="AH498" s="692"/>
      <c r="AI498" s="692"/>
      <c r="AJ498" s="432"/>
      <c r="AK498" s="432"/>
      <c r="AL498" s="426"/>
    </row>
    <row r="499" spans="2:38">
      <c r="B499" s="426"/>
      <c r="C499" s="426"/>
      <c r="D499" s="426"/>
      <c r="E499" s="426"/>
      <c r="F499" s="426"/>
      <c r="G499" s="426"/>
      <c r="H499" s="426"/>
      <c r="I499" s="426"/>
      <c r="J499" s="426"/>
      <c r="K499" s="426"/>
      <c r="L499" s="426"/>
      <c r="M499" s="426"/>
      <c r="N499" s="426"/>
      <c r="O499" s="426"/>
      <c r="P499" s="426"/>
      <c r="Q499" s="426"/>
      <c r="R499" s="426"/>
      <c r="S499" s="426"/>
      <c r="T499" s="426"/>
      <c r="U499" s="427"/>
      <c r="V499" s="427"/>
      <c r="W499" s="427"/>
      <c r="X499" s="705"/>
      <c r="Y499" s="426"/>
      <c r="Z499" s="426"/>
      <c r="AA499" s="426"/>
      <c r="AB499" s="426"/>
      <c r="AC499" s="426"/>
      <c r="AD499" s="426"/>
      <c r="AE499" s="426"/>
      <c r="AF499" s="426"/>
      <c r="AG499" s="692"/>
      <c r="AH499" s="692"/>
      <c r="AI499" s="692"/>
      <c r="AJ499" s="432"/>
      <c r="AK499" s="432"/>
      <c r="AL499" s="426"/>
    </row>
    <row r="500" spans="2:38">
      <c r="B500" s="426"/>
      <c r="C500" s="426"/>
      <c r="D500" s="426"/>
      <c r="E500" s="426"/>
      <c r="F500" s="426"/>
      <c r="G500" s="426"/>
      <c r="H500" s="426"/>
      <c r="I500" s="426"/>
      <c r="J500" s="426"/>
      <c r="K500" s="426"/>
      <c r="L500" s="426"/>
      <c r="M500" s="426"/>
      <c r="N500" s="426"/>
      <c r="O500" s="426"/>
      <c r="P500" s="426"/>
      <c r="Q500" s="426"/>
      <c r="R500" s="426"/>
      <c r="S500" s="426"/>
      <c r="T500" s="426"/>
      <c r="U500" s="427"/>
      <c r="V500" s="427"/>
      <c r="W500" s="427"/>
      <c r="X500" s="705"/>
      <c r="Y500" s="426"/>
      <c r="Z500" s="426"/>
      <c r="AA500" s="426"/>
      <c r="AB500" s="426"/>
      <c r="AC500" s="426"/>
      <c r="AD500" s="426"/>
      <c r="AE500" s="426"/>
      <c r="AF500" s="426"/>
      <c r="AG500" s="692"/>
      <c r="AH500" s="692"/>
      <c r="AI500" s="692"/>
      <c r="AJ500" s="432"/>
      <c r="AK500" s="432"/>
      <c r="AL500" s="426"/>
    </row>
    <row r="501" spans="2:38">
      <c r="B501" s="426"/>
      <c r="C501" s="426"/>
      <c r="D501" s="426"/>
      <c r="E501" s="426"/>
      <c r="F501" s="426"/>
      <c r="G501" s="426"/>
      <c r="H501" s="426"/>
      <c r="I501" s="426"/>
      <c r="J501" s="426"/>
      <c r="K501" s="426"/>
      <c r="L501" s="426"/>
      <c r="M501" s="426"/>
      <c r="N501" s="426"/>
      <c r="O501" s="426"/>
      <c r="P501" s="426"/>
      <c r="Q501" s="426"/>
      <c r="R501" s="426"/>
      <c r="S501" s="426"/>
      <c r="T501" s="426"/>
      <c r="U501" s="427"/>
      <c r="V501" s="427"/>
      <c r="W501" s="427"/>
      <c r="X501" s="705"/>
      <c r="Y501" s="426"/>
      <c r="Z501" s="426"/>
      <c r="AA501" s="426"/>
      <c r="AB501" s="426"/>
      <c r="AC501" s="426"/>
      <c r="AD501" s="426"/>
      <c r="AE501" s="426"/>
      <c r="AF501" s="426"/>
      <c r="AG501" s="692"/>
      <c r="AH501" s="692"/>
      <c r="AI501" s="692"/>
      <c r="AJ501" s="432"/>
      <c r="AK501" s="432"/>
      <c r="AL501" s="426"/>
    </row>
    <row r="502" spans="2:38">
      <c r="B502" s="426"/>
      <c r="C502" s="426"/>
      <c r="D502" s="426"/>
      <c r="E502" s="426"/>
      <c r="F502" s="426"/>
      <c r="G502" s="426"/>
      <c r="H502" s="426"/>
      <c r="I502" s="426"/>
      <c r="J502" s="426"/>
      <c r="K502" s="426"/>
      <c r="L502" s="426"/>
      <c r="M502" s="426"/>
      <c r="N502" s="426"/>
      <c r="O502" s="426"/>
      <c r="P502" s="426"/>
      <c r="Q502" s="426"/>
      <c r="R502" s="426"/>
      <c r="S502" s="426"/>
      <c r="T502" s="426"/>
      <c r="U502" s="427"/>
      <c r="V502" s="427"/>
      <c r="W502" s="427"/>
      <c r="X502" s="705"/>
      <c r="Y502" s="426"/>
      <c r="Z502" s="426"/>
      <c r="AA502" s="426"/>
      <c r="AB502" s="426"/>
      <c r="AC502" s="426"/>
      <c r="AD502" s="426"/>
      <c r="AE502" s="426"/>
      <c r="AF502" s="426"/>
      <c r="AG502" s="692"/>
      <c r="AH502" s="692"/>
      <c r="AI502" s="692"/>
      <c r="AJ502" s="432"/>
      <c r="AK502" s="432"/>
      <c r="AL502" s="426"/>
    </row>
    <row r="503" spans="2:38">
      <c r="B503" s="426"/>
      <c r="C503" s="426"/>
      <c r="D503" s="426"/>
      <c r="E503" s="426"/>
      <c r="F503" s="426"/>
      <c r="G503" s="426"/>
      <c r="H503" s="426"/>
      <c r="I503" s="426"/>
      <c r="J503" s="426"/>
      <c r="K503" s="426"/>
      <c r="L503" s="426"/>
      <c r="M503" s="426"/>
      <c r="N503" s="426"/>
      <c r="O503" s="426"/>
      <c r="P503" s="426"/>
      <c r="Q503" s="426"/>
      <c r="R503" s="426"/>
      <c r="S503" s="426"/>
      <c r="T503" s="426"/>
      <c r="U503" s="427"/>
      <c r="V503" s="427"/>
      <c r="W503" s="427"/>
      <c r="X503" s="705"/>
      <c r="Y503" s="426"/>
      <c r="Z503" s="426"/>
      <c r="AA503" s="426"/>
      <c r="AB503" s="426"/>
      <c r="AC503" s="426"/>
      <c r="AD503" s="426"/>
      <c r="AE503" s="426"/>
      <c r="AF503" s="426"/>
      <c r="AG503" s="692"/>
      <c r="AH503" s="692"/>
      <c r="AI503" s="692"/>
      <c r="AJ503" s="432"/>
      <c r="AK503" s="432"/>
      <c r="AL503" s="426"/>
    </row>
    <row r="504" spans="2:38">
      <c r="B504" s="426"/>
      <c r="C504" s="426"/>
      <c r="D504" s="426"/>
      <c r="E504" s="426"/>
      <c r="F504" s="426"/>
      <c r="G504" s="426"/>
      <c r="H504" s="426"/>
      <c r="I504" s="426"/>
      <c r="J504" s="426"/>
      <c r="K504" s="426"/>
      <c r="L504" s="426"/>
      <c r="M504" s="426"/>
      <c r="N504" s="426"/>
      <c r="O504" s="426"/>
      <c r="P504" s="426"/>
      <c r="Q504" s="426"/>
      <c r="R504" s="426"/>
      <c r="S504" s="426"/>
      <c r="T504" s="426"/>
      <c r="U504" s="427"/>
      <c r="V504" s="427"/>
      <c r="W504" s="427"/>
      <c r="X504" s="705"/>
      <c r="Y504" s="426"/>
      <c r="Z504" s="426"/>
      <c r="AA504" s="426"/>
      <c r="AB504" s="426"/>
      <c r="AC504" s="426"/>
      <c r="AD504" s="426"/>
      <c r="AE504" s="426"/>
      <c r="AF504" s="426"/>
      <c r="AG504" s="692"/>
      <c r="AH504" s="692"/>
      <c r="AI504" s="692"/>
      <c r="AJ504" s="432"/>
      <c r="AK504" s="432"/>
      <c r="AL504" s="426"/>
    </row>
    <row r="505" spans="2:38">
      <c r="B505" s="426"/>
      <c r="C505" s="426"/>
      <c r="D505" s="426"/>
      <c r="E505" s="426"/>
      <c r="F505" s="426"/>
      <c r="G505" s="426"/>
      <c r="H505" s="426"/>
      <c r="I505" s="426"/>
      <c r="J505" s="426"/>
      <c r="K505" s="426"/>
      <c r="L505" s="426"/>
      <c r="M505" s="426"/>
      <c r="N505" s="426"/>
      <c r="O505" s="426"/>
      <c r="P505" s="426"/>
      <c r="Q505" s="426"/>
      <c r="R505" s="426"/>
      <c r="S505" s="426"/>
      <c r="T505" s="426"/>
      <c r="U505" s="427"/>
      <c r="V505" s="427"/>
      <c r="W505" s="427"/>
      <c r="X505" s="705"/>
      <c r="Y505" s="426"/>
      <c r="Z505" s="426"/>
      <c r="AA505" s="426"/>
      <c r="AB505" s="426"/>
      <c r="AC505" s="426"/>
      <c r="AD505" s="426"/>
      <c r="AE505" s="426"/>
      <c r="AF505" s="426"/>
      <c r="AG505" s="692"/>
      <c r="AH505" s="692"/>
      <c r="AI505" s="692"/>
      <c r="AJ505" s="432"/>
      <c r="AK505" s="432"/>
      <c r="AL505" s="426"/>
    </row>
    <row r="506" spans="2:38">
      <c r="B506" s="426"/>
      <c r="C506" s="426"/>
      <c r="D506" s="426"/>
      <c r="E506" s="426"/>
      <c r="F506" s="426"/>
      <c r="G506" s="426"/>
      <c r="H506" s="426"/>
      <c r="I506" s="426"/>
      <c r="J506" s="426"/>
      <c r="K506" s="426"/>
      <c r="L506" s="426"/>
      <c r="M506" s="426"/>
      <c r="N506" s="426"/>
      <c r="O506" s="426"/>
      <c r="P506" s="426"/>
      <c r="Q506" s="426"/>
      <c r="R506" s="426"/>
      <c r="S506" s="426"/>
      <c r="T506" s="426"/>
      <c r="U506" s="427"/>
      <c r="V506" s="427"/>
      <c r="W506" s="427"/>
      <c r="X506" s="705"/>
      <c r="Y506" s="426"/>
      <c r="Z506" s="426"/>
      <c r="AA506" s="426"/>
      <c r="AB506" s="426"/>
      <c r="AC506" s="426"/>
      <c r="AD506" s="426"/>
      <c r="AE506" s="426"/>
      <c r="AF506" s="426"/>
      <c r="AG506" s="692"/>
      <c r="AH506" s="692"/>
      <c r="AI506" s="692"/>
      <c r="AJ506" s="432"/>
      <c r="AK506" s="432"/>
      <c r="AL506" s="426"/>
    </row>
    <row r="507" spans="2:38">
      <c r="B507" s="426"/>
      <c r="C507" s="426"/>
      <c r="D507" s="426"/>
      <c r="E507" s="426"/>
      <c r="F507" s="426"/>
      <c r="G507" s="426"/>
      <c r="H507" s="426"/>
      <c r="I507" s="426"/>
      <c r="J507" s="426"/>
      <c r="K507" s="426"/>
      <c r="L507" s="426"/>
      <c r="M507" s="426"/>
      <c r="N507" s="426"/>
      <c r="O507" s="426"/>
      <c r="P507" s="426"/>
      <c r="Q507" s="426"/>
      <c r="R507" s="426"/>
      <c r="S507" s="426"/>
      <c r="T507" s="426"/>
      <c r="U507" s="427"/>
      <c r="V507" s="427"/>
      <c r="W507" s="427"/>
      <c r="X507" s="705"/>
      <c r="Y507" s="426"/>
      <c r="Z507" s="426"/>
      <c r="AA507" s="426"/>
      <c r="AB507" s="426"/>
      <c r="AC507" s="426"/>
      <c r="AD507" s="426"/>
      <c r="AE507" s="426"/>
      <c r="AF507" s="426"/>
      <c r="AG507" s="692"/>
      <c r="AH507" s="692"/>
      <c r="AI507" s="692"/>
      <c r="AJ507" s="432"/>
      <c r="AK507" s="432"/>
      <c r="AL507" s="426"/>
    </row>
    <row r="508" spans="2:38">
      <c r="B508" s="426"/>
      <c r="C508" s="426"/>
      <c r="D508" s="426"/>
      <c r="E508" s="426"/>
      <c r="F508" s="426"/>
      <c r="G508" s="426"/>
      <c r="H508" s="426"/>
      <c r="I508" s="426"/>
      <c r="J508" s="426"/>
      <c r="K508" s="426"/>
      <c r="L508" s="426"/>
      <c r="M508" s="426"/>
      <c r="N508" s="426"/>
      <c r="O508" s="426"/>
      <c r="P508" s="426"/>
      <c r="Q508" s="426"/>
      <c r="R508" s="426"/>
      <c r="S508" s="426"/>
      <c r="T508" s="426"/>
      <c r="U508" s="427"/>
      <c r="V508" s="427"/>
      <c r="W508" s="427"/>
      <c r="X508" s="705"/>
      <c r="Y508" s="426"/>
      <c r="Z508" s="426"/>
      <c r="AA508" s="426"/>
      <c r="AB508" s="426"/>
      <c r="AC508" s="426"/>
      <c r="AD508" s="426"/>
      <c r="AE508" s="426"/>
      <c r="AF508" s="426"/>
      <c r="AG508" s="692"/>
      <c r="AH508" s="692"/>
      <c r="AI508" s="692"/>
      <c r="AJ508" s="432"/>
      <c r="AK508" s="432"/>
      <c r="AL508" s="426"/>
    </row>
    <row r="509" spans="2:38">
      <c r="B509" s="426"/>
      <c r="C509" s="426"/>
      <c r="D509" s="426"/>
      <c r="E509" s="426"/>
      <c r="F509" s="426"/>
      <c r="G509" s="426"/>
      <c r="H509" s="426"/>
      <c r="I509" s="426"/>
      <c r="J509" s="426"/>
      <c r="K509" s="426"/>
      <c r="L509" s="426"/>
      <c r="M509" s="426"/>
      <c r="N509" s="426"/>
      <c r="O509" s="426"/>
      <c r="P509" s="426"/>
      <c r="Q509" s="426"/>
      <c r="R509" s="426"/>
      <c r="S509" s="426"/>
      <c r="T509" s="426"/>
      <c r="U509" s="427"/>
      <c r="V509" s="427"/>
      <c r="W509" s="427"/>
      <c r="X509" s="705"/>
      <c r="Y509" s="426"/>
      <c r="Z509" s="426"/>
      <c r="AA509" s="426"/>
      <c r="AB509" s="426"/>
      <c r="AC509" s="426"/>
      <c r="AD509" s="426"/>
      <c r="AE509" s="426"/>
      <c r="AF509" s="426"/>
      <c r="AG509" s="692"/>
      <c r="AH509" s="692"/>
      <c r="AI509" s="692"/>
      <c r="AJ509" s="432"/>
      <c r="AK509" s="432"/>
      <c r="AL509" s="426"/>
    </row>
    <row r="510" spans="2:38">
      <c r="B510" s="426"/>
      <c r="C510" s="426"/>
      <c r="D510" s="426"/>
      <c r="E510" s="426"/>
      <c r="F510" s="426"/>
      <c r="G510" s="426"/>
      <c r="H510" s="426"/>
      <c r="I510" s="426"/>
      <c r="J510" s="426"/>
      <c r="K510" s="426"/>
      <c r="L510" s="426"/>
      <c r="M510" s="426"/>
      <c r="N510" s="426"/>
      <c r="O510" s="426"/>
      <c r="P510" s="426"/>
      <c r="Q510" s="426"/>
      <c r="R510" s="426"/>
      <c r="S510" s="426"/>
      <c r="T510" s="426"/>
      <c r="U510" s="427"/>
      <c r="V510" s="427"/>
      <c r="W510" s="427"/>
      <c r="X510" s="705"/>
      <c r="Y510" s="426"/>
      <c r="Z510" s="426"/>
      <c r="AA510" s="426"/>
      <c r="AB510" s="426"/>
      <c r="AC510" s="426"/>
      <c r="AD510" s="426"/>
      <c r="AE510" s="426"/>
      <c r="AF510" s="426"/>
      <c r="AG510" s="692"/>
      <c r="AH510" s="692"/>
      <c r="AI510" s="692"/>
      <c r="AJ510" s="432"/>
      <c r="AK510" s="432"/>
      <c r="AL510" s="426"/>
    </row>
    <row r="511" spans="2:38">
      <c r="B511" s="426"/>
      <c r="C511" s="426"/>
      <c r="D511" s="426"/>
      <c r="E511" s="426"/>
      <c r="F511" s="426"/>
      <c r="G511" s="426"/>
      <c r="H511" s="426"/>
      <c r="I511" s="426"/>
      <c r="J511" s="426"/>
      <c r="K511" s="426"/>
      <c r="L511" s="426"/>
      <c r="M511" s="426"/>
      <c r="N511" s="426"/>
      <c r="O511" s="426"/>
      <c r="P511" s="426"/>
      <c r="Q511" s="426"/>
      <c r="R511" s="426"/>
      <c r="S511" s="426"/>
      <c r="T511" s="426"/>
      <c r="U511" s="427"/>
      <c r="V511" s="427"/>
      <c r="W511" s="427"/>
      <c r="X511" s="705"/>
      <c r="Y511" s="426"/>
      <c r="Z511" s="426"/>
      <c r="AA511" s="426"/>
      <c r="AB511" s="426"/>
      <c r="AC511" s="426"/>
      <c r="AD511" s="426"/>
      <c r="AE511" s="426"/>
      <c r="AF511" s="426"/>
      <c r="AG511" s="692"/>
      <c r="AH511" s="692"/>
      <c r="AI511" s="692"/>
      <c r="AJ511" s="432"/>
      <c r="AK511" s="432"/>
      <c r="AL511" s="426"/>
    </row>
    <row r="512" spans="2:38">
      <c r="B512" s="426"/>
      <c r="C512" s="426"/>
      <c r="D512" s="426"/>
      <c r="E512" s="426"/>
      <c r="F512" s="426"/>
      <c r="G512" s="426"/>
      <c r="H512" s="426"/>
      <c r="I512" s="426"/>
      <c r="J512" s="426"/>
      <c r="K512" s="426"/>
      <c r="L512" s="426"/>
      <c r="M512" s="426"/>
      <c r="N512" s="426"/>
      <c r="O512" s="426"/>
      <c r="P512" s="426"/>
      <c r="Q512" s="426"/>
      <c r="R512" s="426"/>
      <c r="S512" s="426"/>
      <c r="T512" s="426"/>
      <c r="U512" s="427"/>
      <c r="V512" s="427"/>
      <c r="W512" s="427"/>
      <c r="X512" s="705"/>
      <c r="Y512" s="426"/>
      <c r="Z512" s="426"/>
      <c r="AA512" s="426"/>
      <c r="AB512" s="426"/>
      <c r="AC512" s="426"/>
      <c r="AD512" s="426"/>
      <c r="AE512" s="426"/>
      <c r="AF512" s="426"/>
      <c r="AG512" s="692"/>
      <c r="AH512" s="692"/>
      <c r="AI512" s="692"/>
      <c r="AJ512" s="432"/>
      <c r="AK512" s="432"/>
      <c r="AL512" s="426"/>
    </row>
    <row r="513" spans="2:38">
      <c r="B513" s="426"/>
      <c r="C513" s="426"/>
      <c r="D513" s="426"/>
      <c r="E513" s="426"/>
      <c r="F513" s="426"/>
      <c r="G513" s="426"/>
      <c r="H513" s="426"/>
      <c r="I513" s="426"/>
      <c r="J513" s="426"/>
      <c r="K513" s="426"/>
      <c r="L513" s="426"/>
      <c r="M513" s="426"/>
      <c r="N513" s="426"/>
      <c r="O513" s="426"/>
      <c r="P513" s="426"/>
      <c r="Q513" s="426"/>
      <c r="R513" s="426"/>
      <c r="S513" s="426"/>
      <c r="T513" s="426"/>
      <c r="U513" s="427"/>
      <c r="V513" s="427"/>
      <c r="W513" s="427"/>
      <c r="X513" s="705"/>
      <c r="Y513" s="426"/>
      <c r="Z513" s="426"/>
      <c r="AA513" s="426"/>
      <c r="AB513" s="426"/>
      <c r="AC513" s="426"/>
      <c r="AD513" s="426"/>
      <c r="AE513" s="426"/>
      <c r="AF513" s="426"/>
      <c r="AG513" s="692"/>
      <c r="AH513" s="692"/>
      <c r="AI513" s="692"/>
      <c r="AJ513" s="432"/>
      <c r="AK513" s="432"/>
      <c r="AL513" s="426"/>
    </row>
    <row r="514" spans="2:38">
      <c r="B514" s="426"/>
      <c r="C514" s="426"/>
      <c r="D514" s="426"/>
      <c r="E514" s="426"/>
      <c r="F514" s="426"/>
      <c r="G514" s="426"/>
      <c r="H514" s="426"/>
      <c r="I514" s="426"/>
      <c r="J514" s="426"/>
      <c r="K514" s="426"/>
      <c r="L514" s="426"/>
      <c r="M514" s="426"/>
      <c r="N514" s="426"/>
      <c r="O514" s="426"/>
      <c r="P514" s="426"/>
      <c r="Q514" s="426"/>
      <c r="R514" s="426"/>
      <c r="S514" s="426"/>
      <c r="T514" s="426"/>
      <c r="U514" s="427"/>
      <c r="V514" s="427"/>
      <c r="W514" s="427"/>
      <c r="X514" s="705"/>
      <c r="Y514" s="426"/>
      <c r="Z514" s="426"/>
      <c r="AA514" s="426"/>
      <c r="AB514" s="426"/>
      <c r="AC514" s="426"/>
      <c r="AD514" s="426"/>
      <c r="AE514" s="426"/>
      <c r="AF514" s="426"/>
      <c r="AG514" s="692"/>
      <c r="AH514" s="692"/>
      <c r="AI514" s="692"/>
      <c r="AJ514" s="432"/>
      <c r="AK514" s="432"/>
      <c r="AL514" s="426"/>
    </row>
    <row r="515" spans="2:38">
      <c r="B515" s="426"/>
      <c r="C515" s="426"/>
      <c r="D515" s="426"/>
      <c r="E515" s="426"/>
      <c r="F515" s="426"/>
      <c r="G515" s="426"/>
      <c r="H515" s="426"/>
      <c r="I515" s="426"/>
      <c r="J515" s="426"/>
      <c r="K515" s="426"/>
      <c r="L515" s="426"/>
      <c r="M515" s="426"/>
      <c r="N515" s="426"/>
      <c r="O515" s="426"/>
      <c r="P515" s="426"/>
      <c r="Q515" s="426"/>
      <c r="R515" s="426"/>
      <c r="S515" s="426"/>
      <c r="T515" s="426"/>
      <c r="U515" s="427"/>
      <c r="V515" s="427"/>
      <c r="W515" s="427"/>
      <c r="X515" s="705"/>
      <c r="Y515" s="426"/>
      <c r="Z515" s="426"/>
      <c r="AA515" s="426"/>
      <c r="AB515" s="426"/>
      <c r="AC515" s="426"/>
      <c r="AD515" s="426"/>
      <c r="AE515" s="426"/>
      <c r="AF515" s="426"/>
      <c r="AG515" s="692"/>
      <c r="AH515" s="692"/>
      <c r="AI515" s="692"/>
      <c r="AJ515" s="432"/>
      <c r="AK515" s="432"/>
      <c r="AL515" s="426"/>
    </row>
    <row r="516" spans="2:38">
      <c r="B516" s="426"/>
      <c r="C516" s="426"/>
      <c r="D516" s="426"/>
      <c r="E516" s="426"/>
      <c r="F516" s="426"/>
      <c r="G516" s="426"/>
      <c r="H516" s="426"/>
      <c r="I516" s="426"/>
      <c r="J516" s="426"/>
      <c r="K516" s="426"/>
      <c r="L516" s="426"/>
      <c r="M516" s="426"/>
      <c r="N516" s="426"/>
      <c r="O516" s="426"/>
      <c r="P516" s="426"/>
      <c r="Q516" s="426"/>
      <c r="R516" s="426"/>
      <c r="S516" s="426"/>
      <c r="T516" s="426"/>
      <c r="U516" s="427"/>
      <c r="V516" s="427"/>
      <c r="W516" s="427"/>
      <c r="X516" s="705"/>
      <c r="Y516" s="426"/>
      <c r="Z516" s="426"/>
      <c r="AA516" s="426"/>
      <c r="AB516" s="426"/>
      <c r="AC516" s="426"/>
      <c r="AD516" s="426"/>
      <c r="AE516" s="426"/>
      <c r="AF516" s="426"/>
      <c r="AG516" s="692"/>
      <c r="AH516" s="692"/>
      <c r="AI516" s="692"/>
      <c r="AJ516" s="432"/>
      <c r="AK516" s="432"/>
      <c r="AL516" s="426"/>
    </row>
    <row r="517" spans="2:38">
      <c r="B517" s="426"/>
      <c r="C517" s="426"/>
      <c r="D517" s="426"/>
      <c r="E517" s="426"/>
      <c r="F517" s="426"/>
      <c r="G517" s="426"/>
      <c r="H517" s="426"/>
      <c r="I517" s="426"/>
      <c r="J517" s="426"/>
      <c r="K517" s="426"/>
      <c r="L517" s="426"/>
      <c r="M517" s="426"/>
      <c r="N517" s="426"/>
      <c r="O517" s="426"/>
      <c r="P517" s="426"/>
      <c r="Q517" s="426"/>
      <c r="R517" s="426"/>
      <c r="S517" s="426"/>
      <c r="T517" s="426"/>
      <c r="U517" s="427"/>
      <c r="V517" s="427"/>
      <c r="W517" s="427"/>
      <c r="X517" s="705"/>
      <c r="Y517" s="426"/>
      <c r="Z517" s="426"/>
      <c r="AA517" s="426"/>
      <c r="AB517" s="426"/>
      <c r="AC517" s="426"/>
      <c r="AD517" s="426"/>
      <c r="AE517" s="426"/>
      <c r="AF517" s="426"/>
      <c r="AG517" s="692"/>
      <c r="AH517" s="692"/>
      <c r="AI517" s="692"/>
      <c r="AJ517" s="432"/>
      <c r="AK517" s="432"/>
      <c r="AL517" s="426"/>
    </row>
    <row r="518" spans="2:38">
      <c r="B518" s="426"/>
      <c r="C518" s="426"/>
      <c r="D518" s="426"/>
      <c r="E518" s="426"/>
      <c r="F518" s="426"/>
      <c r="G518" s="426"/>
      <c r="H518" s="426"/>
      <c r="I518" s="426"/>
      <c r="J518" s="426"/>
      <c r="K518" s="426"/>
      <c r="L518" s="426"/>
      <c r="M518" s="426"/>
      <c r="N518" s="426"/>
      <c r="O518" s="426"/>
      <c r="P518" s="426"/>
      <c r="Q518" s="426"/>
      <c r="R518" s="426"/>
      <c r="S518" s="426"/>
      <c r="T518" s="426"/>
      <c r="U518" s="427"/>
      <c r="V518" s="427"/>
      <c r="W518" s="427"/>
      <c r="X518" s="705"/>
      <c r="Y518" s="426"/>
      <c r="Z518" s="426"/>
      <c r="AA518" s="426"/>
      <c r="AB518" s="426"/>
      <c r="AC518" s="426"/>
      <c r="AD518" s="426"/>
      <c r="AE518" s="426"/>
      <c r="AF518" s="426"/>
      <c r="AG518" s="692"/>
      <c r="AH518" s="692"/>
      <c r="AI518" s="692"/>
      <c r="AJ518" s="432"/>
      <c r="AK518" s="432"/>
      <c r="AL518" s="426"/>
    </row>
    <row r="519" spans="2:38">
      <c r="B519" s="426"/>
      <c r="C519" s="426"/>
      <c r="D519" s="426"/>
      <c r="E519" s="426"/>
      <c r="F519" s="426"/>
      <c r="G519" s="426"/>
      <c r="H519" s="426"/>
      <c r="I519" s="426"/>
      <c r="J519" s="426"/>
      <c r="K519" s="426"/>
      <c r="L519" s="426"/>
      <c r="M519" s="426"/>
      <c r="N519" s="426"/>
      <c r="O519" s="426"/>
      <c r="P519" s="426"/>
      <c r="Q519" s="426"/>
      <c r="R519" s="426"/>
      <c r="S519" s="426"/>
      <c r="T519" s="426"/>
      <c r="U519" s="427"/>
      <c r="V519" s="427"/>
      <c r="W519" s="427"/>
      <c r="X519" s="705"/>
      <c r="Y519" s="426"/>
      <c r="Z519" s="426"/>
      <c r="AA519" s="426"/>
      <c r="AB519" s="426"/>
      <c r="AC519" s="426"/>
      <c r="AD519" s="426"/>
      <c r="AE519" s="426"/>
      <c r="AF519" s="426"/>
      <c r="AG519" s="692"/>
      <c r="AH519" s="692"/>
      <c r="AI519" s="692"/>
      <c r="AJ519" s="432"/>
      <c r="AK519" s="432"/>
      <c r="AL519" s="426"/>
    </row>
    <row r="520" spans="2:38">
      <c r="B520" s="426"/>
      <c r="C520" s="426"/>
      <c r="D520" s="426"/>
      <c r="E520" s="426"/>
      <c r="F520" s="426"/>
      <c r="G520" s="426"/>
      <c r="H520" s="426"/>
      <c r="I520" s="426"/>
      <c r="J520" s="426"/>
      <c r="K520" s="426"/>
      <c r="L520" s="426"/>
      <c r="M520" s="426"/>
      <c r="N520" s="426"/>
      <c r="O520" s="426"/>
      <c r="P520" s="426"/>
      <c r="Q520" s="426"/>
      <c r="R520" s="426"/>
      <c r="S520" s="426"/>
      <c r="T520" s="426"/>
      <c r="U520" s="427"/>
      <c r="V520" s="427"/>
      <c r="W520" s="427"/>
      <c r="X520" s="705"/>
      <c r="Y520" s="426"/>
      <c r="Z520" s="426"/>
      <c r="AA520" s="426"/>
      <c r="AB520" s="426"/>
      <c r="AC520" s="426"/>
      <c r="AD520" s="426"/>
      <c r="AE520" s="426"/>
      <c r="AF520" s="426"/>
      <c r="AG520" s="692"/>
      <c r="AH520" s="692"/>
      <c r="AI520" s="692"/>
      <c r="AJ520" s="432"/>
      <c r="AK520" s="432"/>
      <c r="AL520" s="426"/>
    </row>
    <row r="521" spans="2:38">
      <c r="B521" s="426"/>
      <c r="C521" s="426"/>
      <c r="D521" s="426"/>
      <c r="E521" s="426"/>
      <c r="F521" s="426"/>
      <c r="G521" s="426"/>
      <c r="H521" s="426"/>
      <c r="I521" s="426"/>
      <c r="J521" s="426"/>
      <c r="K521" s="426"/>
      <c r="L521" s="426"/>
      <c r="M521" s="426"/>
      <c r="N521" s="426"/>
      <c r="O521" s="426"/>
      <c r="P521" s="426"/>
      <c r="Q521" s="426"/>
      <c r="R521" s="426"/>
      <c r="S521" s="426"/>
      <c r="T521" s="426"/>
      <c r="U521" s="427"/>
      <c r="V521" s="427"/>
      <c r="W521" s="427"/>
      <c r="X521" s="705"/>
      <c r="Y521" s="426"/>
      <c r="Z521" s="426"/>
      <c r="AA521" s="426"/>
      <c r="AB521" s="426"/>
      <c r="AC521" s="426"/>
      <c r="AD521" s="426"/>
      <c r="AE521" s="426"/>
      <c r="AF521" s="426"/>
      <c r="AG521" s="692"/>
      <c r="AH521" s="692"/>
      <c r="AI521" s="692"/>
      <c r="AJ521" s="432"/>
      <c r="AK521" s="432"/>
      <c r="AL521" s="426"/>
    </row>
    <row r="522" spans="2:38">
      <c r="B522" s="426"/>
      <c r="C522" s="426"/>
      <c r="D522" s="426"/>
      <c r="E522" s="426"/>
      <c r="F522" s="426"/>
      <c r="G522" s="426"/>
      <c r="H522" s="426"/>
      <c r="I522" s="426"/>
      <c r="J522" s="426"/>
      <c r="K522" s="426"/>
      <c r="L522" s="426"/>
      <c r="M522" s="426"/>
      <c r="N522" s="426"/>
      <c r="O522" s="426"/>
      <c r="P522" s="426"/>
      <c r="Q522" s="426"/>
      <c r="R522" s="426"/>
      <c r="S522" s="426"/>
      <c r="T522" s="426"/>
      <c r="U522" s="427"/>
      <c r="V522" s="427"/>
      <c r="W522" s="427"/>
      <c r="X522" s="705"/>
      <c r="Y522" s="426"/>
      <c r="Z522" s="426"/>
      <c r="AA522" s="426"/>
      <c r="AB522" s="426"/>
      <c r="AC522" s="426"/>
      <c r="AD522" s="426"/>
      <c r="AE522" s="426"/>
      <c r="AF522" s="426"/>
      <c r="AG522" s="692"/>
      <c r="AH522" s="692"/>
      <c r="AI522" s="692"/>
      <c r="AJ522" s="432"/>
      <c r="AK522" s="432"/>
      <c r="AL522" s="426"/>
    </row>
    <row r="523" spans="2:38">
      <c r="B523" s="426"/>
      <c r="C523" s="426"/>
      <c r="D523" s="426"/>
      <c r="E523" s="426"/>
      <c r="F523" s="426"/>
      <c r="G523" s="426"/>
      <c r="H523" s="426"/>
      <c r="I523" s="426"/>
      <c r="J523" s="426"/>
      <c r="K523" s="426"/>
      <c r="L523" s="426"/>
      <c r="M523" s="426"/>
      <c r="N523" s="426"/>
      <c r="O523" s="426"/>
      <c r="P523" s="426"/>
      <c r="Q523" s="426"/>
      <c r="R523" s="426"/>
      <c r="S523" s="426"/>
      <c r="T523" s="426"/>
      <c r="U523" s="427"/>
      <c r="V523" s="427"/>
      <c r="W523" s="427"/>
      <c r="X523" s="705"/>
      <c r="Y523" s="426"/>
      <c r="Z523" s="426"/>
      <c r="AA523" s="426"/>
      <c r="AB523" s="426"/>
      <c r="AC523" s="426"/>
      <c r="AD523" s="426"/>
      <c r="AE523" s="426"/>
      <c r="AF523" s="426"/>
      <c r="AG523" s="692"/>
      <c r="AH523" s="692"/>
      <c r="AI523" s="692"/>
      <c r="AJ523" s="432"/>
      <c r="AK523" s="432"/>
      <c r="AL523" s="426"/>
    </row>
    <row r="524" spans="2:38">
      <c r="B524" s="426"/>
      <c r="C524" s="426"/>
      <c r="D524" s="426"/>
      <c r="E524" s="426"/>
      <c r="F524" s="426"/>
      <c r="G524" s="426"/>
      <c r="H524" s="426"/>
      <c r="I524" s="426"/>
      <c r="J524" s="426"/>
      <c r="K524" s="426"/>
      <c r="L524" s="426"/>
      <c r="M524" s="426"/>
      <c r="N524" s="426"/>
      <c r="O524" s="426"/>
      <c r="P524" s="426"/>
      <c r="Q524" s="426"/>
      <c r="R524" s="426"/>
      <c r="S524" s="426"/>
      <c r="T524" s="426"/>
      <c r="U524" s="427"/>
      <c r="V524" s="427"/>
      <c r="W524" s="427"/>
      <c r="X524" s="705"/>
      <c r="Y524" s="426"/>
      <c r="Z524" s="426"/>
      <c r="AA524" s="426"/>
      <c r="AB524" s="426"/>
      <c r="AC524" s="426"/>
      <c r="AD524" s="426"/>
      <c r="AE524" s="426"/>
      <c r="AF524" s="426"/>
      <c r="AG524" s="692"/>
      <c r="AH524" s="692"/>
      <c r="AI524" s="692"/>
      <c r="AJ524" s="432"/>
      <c r="AK524" s="432"/>
      <c r="AL524" s="426"/>
    </row>
    <row r="525" spans="2:38">
      <c r="B525" s="426"/>
      <c r="C525" s="426"/>
      <c r="D525" s="426"/>
      <c r="E525" s="426"/>
      <c r="F525" s="426"/>
      <c r="G525" s="426"/>
      <c r="H525" s="426"/>
      <c r="I525" s="426"/>
      <c r="J525" s="426"/>
      <c r="K525" s="426"/>
      <c r="L525" s="426"/>
      <c r="M525" s="426"/>
      <c r="N525" s="426"/>
      <c r="O525" s="426"/>
      <c r="P525" s="426"/>
      <c r="Q525" s="426"/>
      <c r="R525" s="426"/>
      <c r="S525" s="426"/>
      <c r="T525" s="426"/>
      <c r="U525" s="427"/>
      <c r="V525" s="427"/>
      <c r="W525" s="427"/>
      <c r="X525" s="705"/>
      <c r="Y525" s="426"/>
      <c r="Z525" s="426"/>
      <c r="AA525" s="426"/>
      <c r="AB525" s="426"/>
      <c r="AC525" s="426"/>
      <c r="AD525" s="426"/>
      <c r="AE525" s="426"/>
      <c r="AF525" s="426"/>
      <c r="AG525" s="692"/>
      <c r="AH525" s="692"/>
      <c r="AI525" s="692"/>
      <c r="AJ525" s="432"/>
      <c r="AK525" s="432"/>
      <c r="AL525" s="426"/>
    </row>
    <row r="526" spans="2:38">
      <c r="B526" s="426"/>
      <c r="C526" s="426"/>
      <c r="D526" s="426"/>
      <c r="E526" s="426"/>
      <c r="F526" s="426"/>
      <c r="G526" s="426"/>
      <c r="H526" s="426"/>
      <c r="I526" s="426"/>
      <c r="J526" s="426"/>
      <c r="K526" s="426"/>
      <c r="L526" s="426"/>
      <c r="M526" s="426"/>
      <c r="N526" s="426"/>
      <c r="O526" s="426"/>
      <c r="P526" s="426"/>
      <c r="Q526" s="426"/>
      <c r="R526" s="426"/>
      <c r="S526" s="426"/>
      <c r="T526" s="426"/>
      <c r="U526" s="427"/>
      <c r="V526" s="427"/>
      <c r="W526" s="427"/>
      <c r="X526" s="705"/>
      <c r="Y526" s="426"/>
      <c r="Z526" s="426"/>
      <c r="AA526" s="426"/>
      <c r="AB526" s="426"/>
      <c r="AC526" s="426"/>
      <c r="AD526" s="426"/>
      <c r="AE526" s="426"/>
      <c r="AF526" s="426"/>
      <c r="AG526" s="692"/>
      <c r="AH526" s="692"/>
      <c r="AI526" s="692"/>
      <c r="AJ526" s="432"/>
      <c r="AK526" s="432"/>
      <c r="AL526" s="426"/>
    </row>
    <row r="527" spans="2:38">
      <c r="B527" s="426"/>
      <c r="C527" s="426"/>
      <c r="D527" s="426"/>
      <c r="E527" s="426"/>
      <c r="F527" s="426"/>
      <c r="G527" s="426"/>
      <c r="H527" s="426"/>
      <c r="I527" s="426"/>
      <c r="J527" s="426"/>
      <c r="K527" s="426"/>
      <c r="L527" s="426"/>
      <c r="M527" s="426"/>
      <c r="N527" s="426"/>
      <c r="O527" s="426"/>
      <c r="P527" s="426"/>
      <c r="Q527" s="426"/>
      <c r="R527" s="426"/>
      <c r="S527" s="426"/>
      <c r="T527" s="426"/>
      <c r="U527" s="427"/>
      <c r="V527" s="427"/>
      <c r="W527" s="427"/>
      <c r="X527" s="705"/>
      <c r="Y527" s="426"/>
      <c r="Z527" s="426"/>
      <c r="AA527" s="426"/>
      <c r="AB527" s="426"/>
      <c r="AC527" s="426"/>
      <c r="AD527" s="426"/>
      <c r="AE527" s="426"/>
      <c r="AF527" s="426"/>
      <c r="AG527" s="692"/>
      <c r="AH527" s="692"/>
      <c r="AI527" s="692"/>
      <c r="AJ527" s="432"/>
      <c r="AK527" s="432"/>
      <c r="AL527" s="426"/>
    </row>
    <row r="528" spans="2:38">
      <c r="B528" s="426"/>
      <c r="C528" s="426"/>
      <c r="D528" s="426"/>
      <c r="E528" s="426"/>
      <c r="F528" s="426"/>
      <c r="G528" s="426"/>
      <c r="H528" s="426"/>
      <c r="I528" s="426"/>
      <c r="J528" s="426"/>
      <c r="K528" s="426"/>
      <c r="L528" s="426"/>
      <c r="M528" s="426"/>
      <c r="N528" s="426"/>
      <c r="O528" s="426"/>
      <c r="P528" s="426"/>
      <c r="Q528" s="426"/>
      <c r="R528" s="426"/>
      <c r="S528" s="426"/>
      <c r="T528" s="426"/>
      <c r="U528" s="427"/>
      <c r="V528" s="427"/>
      <c r="W528" s="427"/>
      <c r="X528" s="705"/>
      <c r="Y528" s="426"/>
      <c r="Z528" s="426"/>
      <c r="AA528" s="426"/>
      <c r="AB528" s="426"/>
      <c r="AC528" s="426"/>
      <c r="AD528" s="426"/>
      <c r="AE528" s="426"/>
      <c r="AF528" s="426"/>
      <c r="AG528" s="692"/>
      <c r="AH528" s="692"/>
      <c r="AI528" s="692"/>
      <c r="AJ528" s="432"/>
      <c r="AK528" s="432"/>
      <c r="AL528" s="426"/>
    </row>
    <row r="529" spans="2:38">
      <c r="B529" s="426"/>
      <c r="C529" s="426"/>
      <c r="D529" s="426"/>
      <c r="E529" s="426"/>
      <c r="F529" s="426"/>
      <c r="G529" s="426"/>
      <c r="H529" s="426"/>
      <c r="I529" s="426"/>
      <c r="J529" s="426"/>
      <c r="K529" s="426"/>
      <c r="L529" s="426"/>
      <c r="M529" s="426"/>
      <c r="N529" s="426"/>
      <c r="O529" s="426"/>
      <c r="P529" s="426"/>
      <c r="Q529" s="426"/>
      <c r="R529" s="426"/>
      <c r="S529" s="426"/>
      <c r="T529" s="426"/>
      <c r="U529" s="427"/>
      <c r="V529" s="427"/>
      <c r="W529" s="427"/>
      <c r="X529" s="705"/>
      <c r="Y529" s="426"/>
      <c r="Z529" s="426"/>
      <c r="AA529" s="426"/>
      <c r="AB529" s="426"/>
      <c r="AC529" s="426"/>
      <c r="AD529" s="426"/>
      <c r="AE529" s="426"/>
      <c r="AF529" s="426"/>
      <c r="AG529" s="692"/>
      <c r="AH529" s="692"/>
      <c r="AI529" s="692"/>
      <c r="AJ529" s="432"/>
      <c r="AK529" s="432"/>
      <c r="AL529" s="426"/>
    </row>
    <row r="530" spans="2:38">
      <c r="B530" s="426"/>
      <c r="C530" s="426"/>
      <c r="D530" s="426"/>
      <c r="E530" s="426"/>
      <c r="F530" s="426"/>
      <c r="G530" s="426"/>
      <c r="H530" s="426"/>
      <c r="I530" s="426"/>
      <c r="J530" s="426"/>
      <c r="K530" s="426"/>
      <c r="L530" s="426"/>
      <c r="M530" s="426"/>
      <c r="N530" s="426"/>
      <c r="O530" s="426"/>
      <c r="P530" s="426"/>
      <c r="Q530" s="426"/>
      <c r="R530" s="426"/>
      <c r="S530" s="426"/>
      <c r="T530" s="426"/>
      <c r="U530" s="427"/>
      <c r="V530" s="427"/>
      <c r="W530" s="427"/>
      <c r="X530" s="705"/>
      <c r="Y530" s="426"/>
      <c r="Z530" s="426"/>
      <c r="AA530" s="426"/>
      <c r="AB530" s="426"/>
      <c r="AC530" s="426"/>
      <c r="AD530" s="426"/>
      <c r="AE530" s="426"/>
      <c r="AF530" s="426"/>
      <c r="AG530" s="692"/>
      <c r="AH530" s="692"/>
      <c r="AI530" s="692"/>
      <c r="AJ530" s="432"/>
      <c r="AK530" s="432"/>
      <c r="AL530" s="426"/>
    </row>
    <row r="531" spans="2:38">
      <c r="B531" s="426"/>
      <c r="C531" s="426"/>
      <c r="D531" s="426"/>
      <c r="E531" s="426"/>
      <c r="F531" s="426"/>
      <c r="G531" s="426"/>
      <c r="H531" s="426"/>
      <c r="I531" s="426"/>
      <c r="J531" s="426"/>
      <c r="K531" s="426"/>
      <c r="L531" s="426"/>
      <c r="M531" s="426"/>
      <c r="N531" s="426"/>
      <c r="O531" s="426"/>
      <c r="P531" s="426"/>
      <c r="Q531" s="426"/>
      <c r="R531" s="426"/>
      <c r="S531" s="426"/>
      <c r="T531" s="426"/>
      <c r="U531" s="427"/>
      <c r="V531" s="427"/>
      <c r="W531" s="427"/>
      <c r="X531" s="705"/>
      <c r="Y531" s="426"/>
      <c r="Z531" s="426"/>
      <c r="AA531" s="426"/>
      <c r="AB531" s="426"/>
      <c r="AC531" s="426"/>
      <c r="AD531" s="426"/>
      <c r="AE531" s="426"/>
      <c r="AF531" s="426"/>
      <c r="AG531" s="692"/>
      <c r="AH531" s="692"/>
      <c r="AI531" s="692"/>
      <c r="AJ531" s="432"/>
      <c r="AK531" s="432"/>
      <c r="AL531" s="426"/>
    </row>
    <row r="532" spans="2:38">
      <c r="B532" s="426"/>
      <c r="C532" s="426"/>
      <c r="D532" s="426"/>
      <c r="E532" s="426"/>
      <c r="F532" s="426"/>
      <c r="G532" s="426"/>
      <c r="H532" s="426"/>
      <c r="I532" s="426"/>
      <c r="J532" s="426"/>
      <c r="K532" s="426"/>
      <c r="L532" s="426"/>
      <c r="M532" s="426"/>
      <c r="N532" s="426"/>
      <c r="O532" s="426"/>
      <c r="P532" s="426"/>
      <c r="Q532" s="426"/>
      <c r="R532" s="426"/>
      <c r="S532" s="426"/>
      <c r="T532" s="426"/>
      <c r="U532" s="427"/>
      <c r="V532" s="427"/>
      <c r="W532" s="427"/>
      <c r="X532" s="705"/>
      <c r="Y532" s="426"/>
      <c r="Z532" s="426"/>
      <c r="AA532" s="426"/>
      <c r="AB532" s="426"/>
      <c r="AC532" s="426"/>
      <c r="AD532" s="426"/>
      <c r="AE532" s="426"/>
      <c r="AF532" s="426"/>
      <c r="AG532" s="692"/>
      <c r="AH532" s="692"/>
      <c r="AI532" s="692"/>
      <c r="AJ532" s="432"/>
      <c r="AK532" s="432"/>
      <c r="AL532" s="426"/>
    </row>
    <row r="533" spans="2:38">
      <c r="B533" s="426"/>
      <c r="C533" s="426"/>
      <c r="D533" s="426"/>
      <c r="E533" s="426"/>
      <c r="F533" s="426"/>
      <c r="G533" s="426"/>
      <c r="H533" s="426"/>
      <c r="I533" s="426"/>
      <c r="J533" s="426"/>
      <c r="K533" s="426"/>
      <c r="L533" s="426"/>
      <c r="M533" s="426"/>
      <c r="N533" s="426"/>
      <c r="O533" s="426"/>
      <c r="P533" s="426"/>
      <c r="Q533" s="426"/>
      <c r="R533" s="426"/>
      <c r="S533" s="426"/>
      <c r="T533" s="426"/>
      <c r="U533" s="427"/>
      <c r="V533" s="427"/>
      <c r="W533" s="427"/>
      <c r="X533" s="705"/>
      <c r="Y533" s="426"/>
      <c r="Z533" s="426"/>
      <c r="AA533" s="426"/>
      <c r="AB533" s="426"/>
      <c r="AC533" s="426"/>
      <c r="AD533" s="426"/>
      <c r="AE533" s="426"/>
      <c r="AF533" s="426"/>
      <c r="AG533" s="692"/>
      <c r="AH533" s="692"/>
      <c r="AI533" s="692"/>
      <c r="AJ533" s="432"/>
      <c r="AK533" s="432"/>
      <c r="AL533" s="426"/>
    </row>
    <row r="534" spans="2:38">
      <c r="B534" s="426"/>
      <c r="C534" s="426"/>
      <c r="D534" s="426"/>
      <c r="E534" s="426"/>
      <c r="F534" s="426"/>
      <c r="G534" s="426"/>
      <c r="H534" s="426"/>
      <c r="I534" s="426"/>
      <c r="J534" s="426"/>
      <c r="K534" s="426"/>
      <c r="L534" s="426"/>
      <c r="M534" s="426"/>
      <c r="N534" s="426"/>
      <c r="O534" s="426"/>
      <c r="P534" s="426"/>
      <c r="Q534" s="426"/>
      <c r="R534" s="426"/>
      <c r="S534" s="426"/>
      <c r="T534" s="426"/>
      <c r="U534" s="427"/>
      <c r="V534" s="427"/>
      <c r="W534" s="427"/>
      <c r="X534" s="705"/>
      <c r="Y534" s="426"/>
      <c r="Z534" s="426"/>
      <c r="AA534" s="426"/>
      <c r="AB534" s="426"/>
      <c r="AC534" s="426"/>
      <c r="AD534" s="426"/>
      <c r="AE534" s="426"/>
      <c r="AF534" s="426"/>
      <c r="AG534" s="692"/>
      <c r="AH534" s="692"/>
      <c r="AI534" s="692"/>
      <c r="AJ534" s="432"/>
      <c r="AK534" s="432"/>
      <c r="AL534" s="426"/>
    </row>
    <row r="535" spans="2:38">
      <c r="B535" s="426"/>
      <c r="C535" s="426"/>
      <c r="D535" s="426"/>
      <c r="E535" s="426"/>
      <c r="F535" s="426"/>
      <c r="G535" s="426"/>
      <c r="H535" s="426"/>
      <c r="I535" s="426"/>
      <c r="J535" s="426"/>
      <c r="K535" s="426"/>
      <c r="L535" s="426"/>
      <c r="M535" s="426"/>
      <c r="N535" s="426"/>
      <c r="O535" s="426"/>
      <c r="P535" s="426"/>
      <c r="Q535" s="426"/>
      <c r="R535" s="426"/>
      <c r="S535" s="426"/>
      <c r="T535" s="426"/>
      <c r="U535" s="427"/>
      <c r="V535" s="427"/>
      <c r="W535" s="427"/>
      <c r="X535" s="705"/>
      <c r="Y535" s="426"/>
      <c r="Z535" s="426"/>
      <c r="AA535" s="426"/>
      <c r="AB535" s="426"/>
      <c r="AC535" s="426"/>
      <c r="AD535" s="426"/>
      <c r="AE535" s="426"/>
      <c r="AF535" s="426"/>
      <c r="AG535" s="692"/>
      <c r="AH535" s="692"/>
      <c r="AI535" s="692"/>
      <c r="AJ535" s="432"/>
      <c r="AK535" s="432"/>
      <c r="AL535" s="426"/>
    </row>
    <row r="536" spans="2:38">
      <c r="B536" s="426"/>
      <c r="C536" s="426"/>
      <c r="D536" s="426"/>
      <c r="E536" s="426"/>
      <c r="F536" s="426"/>
      <c r="G536" s="426"/>
      <c r="H536" s="426"/>
      <c r="I536" s="426"/>
      <c r="J536" s="426"/>
      <c r="K536" s="426"/>
      <c r="L536" s="426"/>
      <c r="M536" s="426"/>
      <c r="N536" s="426"/>
      <c r="O536" s="426"/>
      <c r="P536" s="426"/>
      <c r="Q536" s="426"/>
      <c r="R536" s="426"/>
      <c r="S536" s="426"/>
      <c r="T536" s="426"/>
      <c r="U536" s="427"/>
      <c r="V536" s="427"/>
      <c r="W536" s="427"/>
      <c r="X536" s="705"/>
      <c r="Y536" s="426"/>
      <c r="Z536" s="426"/>
      <c r="AA536" s="426"/>
      <c r="AB536" s="426"/>
      <c r="AC536" s="426"/>
      <c r="AD536" s="426"/>
      <c r="AE536" s="426"/>
      <c r="AF536" s="426"/>
      <c r="AG536" s="692"/>
      <c r="AH536" s="692"/>
      <c r="AI536" s="692"/>
      <c r="AJ536" s="432"/>
      <c r="AK536" s="432"/>
      <c r="AL536" s="426"/>
    </row>
    <row r="537" spans="2:38">
      <c r="B537" s="426"/>
      <c r="C537" s="426"/>
      <c r="D537" s="426"/>
      <c r="E537" s="426"/>
      <c r="F537" s="426"/>
      <c r="G537" s="426"/>
      <c r="H537" s="426"/>
      <c r="I537" s="426"/>
      <c r="J537" s="426"/>
      <c r="K537" s="426"/>
      <c r="L537" s="426"/>
      <c r="M537" s="426"/>
      <c r="N537" s="426"/>
      <c r="O537" s="426"/>
      <c r="P537" s="426"/>
      <c r="Q537" s="426"/>
      <c r="R537" s="426"/>
      <c r="S537" s="426"/>
      <c r="T537" s="426"/>
      <c r="U537" s="427"/>
      <c r="V537" s="427"/>
      <c r="W537" s="427"/>
      <c r="X537" s="705"/>
      <c r="Y537" s="426"/>
      <c r="Z537" s="426"/>
      <c r="AA537" s="426"/>
      <c r="AB537" s="426"/>
      <c r="AC537" s="426"/>
      <c r="AD537" s="426"/>
      <c r="AE537" s="426"/>
      <c r="AF537" s="426"/>
      <c r="AG537" s="692"/>
      <c r="AH537" s="692"/>
      <c r="AI537" s="692"/>
      <c r="AJ537" s="432"/>
      <c r="AK537" s="432"/>
      <c r="AL537" s="426"/>
    </row>
    <row r="538" spans="2:38">
      <c r="B538" s="426"/>
      <c r="C538" s="426"/>
      <c r="D538" s="426"/>
      <c r="E538" s="426"/>
      <c r="F538" s="426"/>
      <c r="G538" s="426"/>
      <c r="H538" s="426"/>
      <c r="I538" s="426"/>
      <c r="J538" s="426"/>
      <c r="K538" s="426"/>
      <c r="L538" s="426"/>
      <c r="M538" s="426"/>
      <c r="N538" s="426"/>
      <c r="O538" s="426"/>
      <c r="P538" s="426"/>
      <c r="Q538" s="426"/>
      <c r="R538" s="426"/>
      <c r="S538" s="426"/>
      <c r="T538" s="426"/>
      <c r="U538" s="427"/>
      <c r="V538" s="427"/>
      <c r="W538" s="427"/>
      <c r="X538" s="705"/>
      <c r="Y538" s="426"/>
      <c r="Z538" s="426"/>
      <c r="AA538" s="426"/>
      <c r="AB538" s="426"/>
      <c r="AC538" s="426"/>
      <c r="AD538" s="426"/>
      <c r="AE538" s="426"/>
      <c r="AF538" s="426"/>
      <c r="AG538" s="692"/>
      <c r="AH538" s="692"/>
      <c r="AI538" s="692"/>
      <c r="AJ538" s="432"/>
      <c r="AK538" s="432"/>
      <c r="AL538" s="426"/>
    </row>
    <row r="539" spans="2:38">
      <c r="B539" s="426"/>
      <c r="C539" s="426"/>
      <c r="D539" s="426"/>
      <c r="E539" s="426"/>
      <c r="F539" s="426"/>
      <c r="G539" s="426"/>
      <c r="H539" s="426"/>
      <c r="I539" s="426"/>
      <c r="J539" s="426"/>
      <c r="K539" s="426"/>
      <c r="L539" s="426"/>
      <c r="M539" s="426"/>
      <c r="N539" s="426"/>
      <c r="O539" s="426"/>
      <c r="P539" s="426"/>
      <c r="Q539" s="426"/>
      <c r="R539" s="426"/>
      <c r="S539" s="426"/>
      <c r="T539" s="426"/>
      <c r="U539" s="427"/>
      <c r="V539" s="427"/>
      <c r="W539" s="427"/>
      <c r="X539" s="705"/>
      <c r="Y539" s="426"/>
      <c r="Z539" s="426"/>
      <c r="AA539" s="426"/>
      <c r="AB539" s="426"/>
      <c r="AC539" s="426"/>
      <c r="AD539" s="426"/>
      <c r="AE539" s="426"/>
      <c r="AF539" s="426"/>
      <c r="AG539" s="692"/>
      <c r="AH539" s="692"/>
      <c r="AI539" s="692"/>
      <c r="AJ539" s="432"/>
      <c r="AK539" s="432"/>
      <c r="AL539" s="426"/>
    </row>
    <row r="540" spans="2:38">
      <c r="B540" s="426"/>
      <c r="C540" s="426"/>
      <c r="D540" s="426"/>
      <c r="E540" s="426"/>
      <c r="F540" s="426"/>
      <c r="G540" s="426"/>
      <c r="H540" s="426"/>
      <c r="I540" s="426"/>
      <c r="J540" s="426"/>
      <c r="K540" s="426"/>
      <c r="L540" s="426"/>
      <c r="M540" s="426"/>
      <c r="N540" s="426"/>
      <c r="O540" s="426"/>
      <c r="P540" s="426"/>
      <c r="Q540" s="426"/>
      <c r="R540" s="426"/>
      <c r="S540" s="426"/>
      <c r="T540" s="426"/>
      <c r="U540" s="427"/>
      <c r="V540" s="427"/>
      <c r="W540" s="427"/>
      <c r="X540" s="705"/>
      <c r="Y540" s="426"/>
      <c r="Z540" s="426"/>
      <c r="AA540" s="426"/>
      <c r="AB540" s="426"/>
      <c r="AC540" s="426"/>
      <c r="AD540" s="426"/>
      <c r="AE540" s="426"/>
      <c r="AF540" s="426"/>
      <c r="AG540" s="692"/>
      <c r="AH540" s="692"/>
      <c r="AI540" s="692"/>
      <c r="AJ540" s="432"/>
      <c r="AK540" s="432"/>
      <c r="AL540" s="426"/>
    </row>
    <row r="541" spans="2:38">
      <c r="B541" s="426"/>
      <c r="C541" s="426"/>
      <c r="D541" s="426"/>
      <c r="E541" s="426"/>
      <c r="F541" s="426"/>
      <c r="G541" s="426"/>
      <c r="H541" s="426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7"/>
      <c r="V541" s="427"/>
      <c r="W541" s="427"/>
      <c r="X541" s="705"/>
      <c r="Y541" s="426"/>
      <c r="Z541" s="426"/>
      <c r="AA541" s="426"/>
      <c r="AB541" s="426"/>
      <c r="AC541" s="426"/>
      <c r="AD541" s="426"/>
      <c r="AE541" s="426"/>
      <c r="AF541" s="426"/>
      <c r="AG541" s="692"/>
      <c r="AH541" s="692"/>
      <c r="AI541" s="692"/>
      <c r="AJ541" s="432"/>
      <c r="AK541" s="432"/>
      <c r="AL541" s="426"/>
    </row>
    <row r="542" spans="2:38">
      <c r="B542" s="426"/>
      <c r="C542" s="426"/>
      <c r="D542" s="426"/>
      <c r="E542" s="426"/>
      <c r="F542" s="426"/>
      <c r="G542" s="426"/>
      <c r="H542" s="426"/>
      <c r="I542" s="426"/>
      <c r="J542" s="426"/>
      <c r="K542" s="426"/>
      <c r="L542" s="426"/>
      <c r="M542" s="426"/>
      <c r="N542" s="426"/>
      <c r="O542" s="426"/>
      <c r="P542" s="426"/>
      <c r="Q542" s="426"/>
      <c r="R542" s="426"/>
      <c r="S542" s="426"/>
      <c r="T542" s="426"/>
      <c r="U542" s="427"/>
      <c r="V542" s="427"/>
      <c r="W542" s="427"/>
      <c r="X542" s="705"/>
      <c r="Y542" s="426"/>
      <c r="Z542" s="426"/>
      <c r="AA542" s="426"/>
      <c r="AB542" s="426"/>
      <c r="AC542" s="426"/>
      <c r="AD542" s="426"/>
      <c r="AE542" s="426"/>
      <c r="AF542" s="426"/>
      <c r="AG542" s="692"/>
      <c r="AH542" s="692"/>
      <c r="AI542" s="692"/>
      <c r="AJ542" s="432"/>
      <c r="AK542" s="432"/>
      <c r="AL542" s="426"/>
    </row>
    <row r="543" spans="2:38">
      <c r="B543" s="426"/>
      <c r="C543" s="426"/>
      <c r="D543" s="426"/>
      <c r="E543" s="426"/>
      <c r="F543" s="426"/>
      <c r="G543" s="426"/>
      <c r="H543" s="426"/>
      <c r="I543" s="426"/>
      <c r="J543" s="426"/>
      <c r="K543" s="426"/>
      <c r="L543" s="426"/>
      <c r="M543" s="426"/>
      <c r="N543" s="426"/>
      <c r="O543" s="426"/>
      <c r="P543" s="426"/>
      <c r="Q543" s="426"/>
      <c r="R543" s="426"/>
      <c r="S543" s="426"/>
      <c r="T543" s="426"/>
      <c r="U543" s="427"/>
      <c r="V543" s="427"/>
      <c r="W543" s="427"/>
      <c r="X543" s="705"/>
      <c r="Y543" s="426"/>
      <c r="Z543" s="426"/>
      <c r="AA543" s="426"/>
      <c r="AB543" s="426"/>
      <c r="AC543" s="426"/>
      <c r="AD543" s="426"/>
      <c r="AE543" s="426"/>
      <c r="AF543" s="426"/>
      <c r="AG543" s="692"/>
      <c r="AH543" s="692"/>
      <c r="AI543" s="692"/>
      <c r="AJ543" s="432"/>
      <c r="AK543" s="432"/>
      <c r="AL543" s="426"/>
    </row>
    <row r="544" spans="2:38">
      <c r="B544" s="426"/>
      <c r="C544" s="426"/>
      <c r="D544" s="426"/>
      <c r="E544" s="426"/>
      <c r="F544" s="426"/>
      <c r="G544" s="426"/>
      <c r="H544" s="426"/>
      <c r="I544" s="426"/>
      <c r="J544" s="426"/>
      <c r="K544" s="426"/>
      <c r="L544" s="426"/>
      <c r="M544" s="426"/>
      <c r="N544" s="426"/>
      <c r="O544" s="426"/>
      <c r="P544" s="426"/>
      <c r="Q544" s="426"/>
      <c r="R544" s="426"/>
      <c r="S544" s="426"/>
      <c r="T544" s="426"/>
      <c r="U544" s="427"/>
      <c r="V544" s="427"/>
      <c r="W544" s="427"/>
      <c r="X544" s="705"/>
      <c r="Y544" s="426"/>
      <c r="Z544" s="426"/>
      <c r="AA544" s="426"/>
      <c r="AB544" s="426"/>
      <c r="AC544" s="426"/>
      <c r="AD544" s="426"/>
      <c r="AE544" s="426"/>
      <c r="AF544" s="426"/>
      <c r="AG544" s="692"/>
      <c r="AH544" s="692"/>
      <c r="AI544" s="692"/>
      <c r="AJ544" s="432"/>
      <c r="AK544" s="432"/>
      <c r="AL544" s="426"/>
    </row>
    <row r="545" spans="2:38">
      <c r="B545" s="426"/>
      <c r="C545" s="426"/>
      <c r="D545" s="426"/>
      <c r="E545" s="426"/>
      <c r="F545" s="426"/>
      <c r="G545" s="426"/>
      <c r="H545" s="426"/>
      <c r="I545" s="426"/>
      <c r="J545" s="426"/>
      <c r="K545" s="426"/>
      <c r="L545" s="426"/>
      <c r="M545" s="426"/>
      <c r="N545" s="426"/>
      <c r="O545" s="426"/>
      <c r="P545" s="426"/>
      <c r="Q545" s="426"/>
      <c r="R545" s="426"/>
      <c r="S545" s="426"/>
      <c r="T545" s="426"/>
      <c r="U545" s="427"/>
      <c r="V545" s="427"/>
      <c r="W545" s="427"/>
      <c r="X545" s="705"/>
      <c r="Y545" s="426"/>
      <c r="Z545" s="426"/>
      <c r="AA545" s="426"/>
      <c r="AB545" s="426"/>
      <c r="AC545" s="426"/>
      <c r="AD545" s="426"/>
      <c r="AE545" s="426"/>
      <c r="AF545" s="426"/>
      <c r="AG545" s="692"/>
      <c r="AH545" s="692"/>
      <c r="AI545" s="692"/>
      <c r="AJ545" s="432"/>
      <c r="AK545" s="432"/>
      <c r="AL545" s="426"/>
    </row>
    <row r="546" spans="2:38">
      <c r="B546" s="426"/>
      <c r="C546" s="426"/>
      <c r="D546" s="426"/>
      <c r="E546" s="426"/>
      <c r="F546" s="426"/>
      <c r="G546" s="426"/>
      <c r="H546" s="426"/>
      <c r="I546" s="426"/>
      <c r="J546" s="426"/>
      <c r="K546" s="426"/>
      <c r="L546" s="426"/>
      <c r="M546" s="426"/>
      <c r="N546" s="426"/>
      <c r="O546" s="426"/>
      <c r="P546" s="426"/>
      <c r="Q546" s="426"/>
      <c r="R546" s="426"/>
      <c r="S546" s="426"/>
      <c r="T546" s="426"/>
      <c r="U546" s="427"/>
      <c r="V546" s="427"/>
      <c r="W546" s="427"/>
      <c r="X546" s="705"/>
      <c r="Y546" s="426"/>
      <c r="Z546" s="426"/>
      <c r="AA546" s="426"/>
      <c r="AB546" s="426"/>
      <c r="AC546" s="426"/>
      <c r="AD546" s="426"/>
      <c r="AE546" s="426"/>
      <c r="AF546" s="426"/>
      <c r="AG546" s="692"/>
      <c r="AH546" s="692"/>
      <c r="AI546" s="692"/>
      <c r="AJ546" s="432"/>
      <c r="AK546" s="432"/>
      <c r="AL546" s="426"/>
    </row>
    <row r="547" spans="2:38">
      <c r="B547" s="426"/>
      <c r="C547" s="426"/>
      <c r="D547" s="426"/>
      <c r="E547" s="426"/>
      <c r="F547" s="426"/>
      <c r="G547" s="426"/>
      <c r="H547" s="426"/>
      <c r="I547" s="426"/>
      <c r="J547" s="426"/>
      <c r="K547" s="426"/>
      <c r="L547" s="426"/>
      <c r="M547" s="426"/>
      <c r="N547" s="426"/>
      <c r="O547" s="426"/>
      <c r="P547" s="426"/>
      <c r="Q547" s="426"/>
      <c r="R547" s="426"/>
      <c r="S547" s="426"/>
      <c r="T547" s="426"/>
      <c r="U547" s="427"/>
      <c r="V547" s="427"/>
      <c r="W547" s="427"/>
      <c r="X547" s="705"/>
      <c r="Y547" s="426"/>
      <c r="Z547" s="426"/>
      <c r="AA547" s="426"/>
      <c r="AB547" s="426"/>
      <c r="AC547" s="426"/>
      <c r="AD547" s="426"/>
      <c r="AE547" s="426"/>
      <c r="AF547" s="426"/>
      <c r="AG547" s="692"/>
      <c r="AH547" s="692"/>
      <c r="AI547" s="692"/>
      <c r="AJ547" s="432"/>
      <c r="AK547" s="432"/>
      <c r="AL547" s="426"/>
    </row>
    <row r="548" spans="2:38">
      <c r="B548" s="426"/>
      <c r="C548" s="426"/>
      <c r="D548" s="426"/>
      <c r="E548" s="426"/>
      <c r="F548" s="426"/>
      <c r="G548" s="426"/>
      <c r="H548" s="426"/>
      <c r="I548" s="426"/>
      <c r="J548" s="426"/>
      <c r="K548" s="426"/>
      <c r="L548" s="426"/>
      <c r="M548" s="426"/>
      <c r="N548" s="426"/>
      <c r="O548" s="426"/>
      <c r="P548" s="426"/>
      <c r="Q548" s="426"/>
      <c r="R548" s="426"/>
      <c r="S548" s="426"/>
      <c r="T548" s="426"/>
      <c r="U548" s="427"/>
      <c r="V548" s="427"/>
      <c r="W548" s="427"/>
      <c r="X548" s="705"/>
      <c r="Y548" s="426"/>
      <c r="Z548" s="426"/>
      <c r="AA548" s="426"/>
      <c r="AB548" s="426"/>
      <c r="AC548" s="426"/>
      <c r="AD548" s="426"/>
      <c r="AE548" s="426"/>
      <c r="AF548" s="426"/>
      <c r="AG548" s="692"/>
      <c r="AH548" s="692"/>
      <c r="AI548" s="692"/>
      <c r="AJ548" s="432"/>
      <c r="AK548" s="432"/>
      <c r="AL548" s="426"/>
    </row>
    <row r="549" spans="2:38">
      <c r="B549" s="426"/>
      <c r="C549" s="426"/>
      <c r="D549" s="426"/>
      <c r="E549" s="426"/>
      <c r="F549" s="426"/>
      <c r="G549" s="426"/>
      <c r="H549" s="426"/>
      <c r="I549" s="426"/>
      <c r="J549" s="426"/>
      <c r="K549" s="426"/>
      <c r="L549" s="426"/>
      <c r="M549" s="426"/>
      <c r="N549" s="426"/>
      <c r="O549" s="426"/>
      <c r="P549" s="426"/>
      <c r="Q549" s="426"/>
      <c r="R549" s="426"/>
      <c r="S549" s="426"/>
      <c r="T549" s="426"/>
      <c r="U549" s="427"/>
      <c r="V549" s="427"/>
      <c r="W549" s="427"/>
      <c r="X549" s="705"/>
      <c r="Y549" s="426"/>
      <c r="Z549" s="426"/>
      <c r="AA549" s="426"/>
      <c r="AB549" s="426"/>
      <c r="AC549" s="426"/>
      <c r="AD549" s="426"/>
      <c r="AE549" s="426"/>
      <c r="AF549" s="426"/>
      <c r="AG549" s="692"/>
      <c r="AH549" s="692"/>
      <c r="AI549" s="692"/>
      <c r="AJ549" s="432"/>
      <c r="AK549" s="432"/>
      <c r="AL549" s="426"/>
    </row>
    <row r="550" spans="2:38">
      <c r="B550" s="426"/>
      <c r="C550" s="426"/>
      <c r="D550" s="426"/>
      <c r="E550" s="426"/>
      <c r="F550" s="426"/>
      <c r="G550" s="426"/>
      <c r="H550" s="426"/>
      <c r="I550" s="426"/>
      <c r="J550" s="426"/>
      <c r="K550" s="426"/>
      <c r="L550" s="426"/>
      <c r="M550" s="426"/>
      <c r="N550" s="426"/>
      <c r="O550" s="426"/>
      <c r="P550" s="426"/>
      <c r="Q550" s="426"/>
      <c r="R550" s="426"/>
      <c r="S550" s="426"/>
      <c r="T550" s="426"/>
      <c r="U550" s="427"/>
      <c r="V550" s="427"/>
      <c r="W550" s="427"/>
      <c r="X550" s="705"/>
      <c r="Y550" s="426"/>
      <c r="Z550" s="426"/>
      <c r="AA550" s="426"/>
      <c r="AB550" s="426"/>
      <c r="AC550" s="426"/>
      <c r="AD550" s="426"/>
      <c r="AE550" s="426"/>
      <c r="AF550" s="426"/>
      <c r="AG550" s="692"/>
      <c r="AH550" s="692"/>
      <c r="AI550" s="692"/>
      <c r="AJ550" s="432"/>
      <c r="AK550" s="432"/>
      <c r="AL550" s="426"/>
    </row>
    <row r="551" spans="2:38">
      <c r="B551" s="426"/>
      <c r="C551" s="426"/>
      <c r="D551" s="426"/>
      <c r="E551" s="426"/>
      <c r="F551" s="426"/>
      <c r="G551" s="426"/>
      <c r="H551" s="426"/>
      <c r="I551" s="426"/>
      <c r="J551" s="426"/>
      <c r="K551" s="426"/>
      <c r="L551" s="426"/>
      <c r="M551" s="426"/>
      <c r="N551" s="426"/>
      <c r="O551" s="426"/>
      <c r="P551" s="426"/>
      <c r="Q551" s="426"/>
      <c r="R551" s="426"/>
      <c r="S551" s="426"/>
      <c r="T551" s="426"/>
      <c r="U551" s="427"/>
      <c r="V551" s="427"/>
      <c r="W551" s="427"/>
      <c r="X551" s="705"/>
      <c r="Y551" s="426"/>
      <c r="Z551" s="426"/>
      <c r="AA551" s="426"/>
      <c r="AB551" s="426"/>
      <c r="AC551" s="426"/>
      <c r="AD551" s="426"/>
      <c r="AE551" s="426"/>
      <c r="AF551" s="426"/>
      <c r="AG551" s="692"/>
      <c r="AH551" s="692"/>
      <c r="AI551" s="692"/>
      <c r="AJ551" s="432"/>
      <c r="AK551" s="432"/>
      <c r="AL551" s="426"/>
    </row>
    <row r="552" spans="2:38">
      <c r="B552" s="426"/>
      <c r="C552" s="426"/>
      <c r="D552" s="426"/>
      <c r="E552" s="426"/>
      <c r="F552" s="426"/>
      <c r="G552" s="426"/>
      <c r="H552" s="426"/>
      <c r="I552" s="426"/>
      <c r="J552" s="426"/>
      <c r="K552" s="426"/>
      <c r="L552" s="426"/>
      <c r="M552" s="426"/>
      <c r="N552" s="426"/>
      <c r="O552" s="426"/>
      <c r="P552" s="426"/>
      <c r="Q552" s="426"/>
      <c r="R552" s="426"/>
      <c r="S552" s="426"/>
      <c r="T552" s="426"/>
      <c r="U552" s="427"/>
      <c r="V552" s="427"/>
      <c r="W552" s="427"/>
      <c r="X552" s="705"/>
      <c r="Y552" s="426"/>
      <c r="Z552" s="426"/>
      <c r="AA552" s="426"/>
      <c r="AB552" s="426"/>
      <c r="AC552" s="426"/>
      <c r="AD552" s="426"/>
      <c r="AE552" s="426"/>
      <c r="AF552" s="426"/>
      <c r="AG552" s="692"/>
      <c r="AH552" s="692"/>
      <c r="AI552" s="692"/>
      <c r="AJ552" s="432"/>
      <c r="AK552" s="432"/>
      <c r="AL552" s="426"/>
    </row>
    <row r="553" spans="2:38">
      <c r="B553" s="426"/>
      <c r="C553" s="426"/>
      <c r="D553" s="426"/>
      <c r="E553" s="426"/>
      <c r="F553" s="426"/>
      <c r="G553" s="426"/>
      <c r="H553" s="426"/>
      <c r="I553" s="426"/>
      <c r="J553" s="426"/>
      <c r="K553" s="426"/>
      <c r="L553" s="426"/>
      <c r="M553" s="426"/>
      <c r="N553" s="426"/>
      <c r="O553" s="426"/>
      <c r="P553" s="426"/>
      <c r="Q553" s="426"/>
      <c r="R553" s="426"/>
      <c r="S553" s="426"/>
      <c r="T553" s="426"/>
      <c r="U553" s="427"/>
      <c r="V553" s="427"/>
      <c r="W553" s="427"/>
      <c r="X553" s="705"/>
      <c r="Y553" s="426"/>
      <c r="Z553" s="426"/>
      <c r="AA553" s="426"/>
      <c r="AB553" s="426"/>
      <c r="AC553" s="426"/>
      <c r="AD553" s="426"/>
      <c r="AE553" s="426"/>
      <c r="AF553" s="426"/>
      <c r="AG553" s="692"/>
      <c r="AH553" s="692"/>
      <c r="AI553" s="692"/>
      <c r="AJ553" s="432"/>
      <c r="AK553" s="432"/>
      <c r="AL553" s="426"/>
    </row>
    <row r="554" spans="2:38">
      <c r="B554" s="426"/>
      <c r="C554" s="426"/>
      <c r="D554" s="426"/>
      <c r="E554" s="426"/>
      <c r="F554" s="426"/>
      <c r="G554" s="426"/>
      <c r="H554" s="426"/>
      <c r="I554" s="426"/>
      <c r="J554" s="426"/>
      <c r="K554" s="426"/>
      <c r="L554" s="426"/>
      <c r="M554" s="426"/>
      <c r="N554" s="426"/>
      <c r="O554" s="426"/>
      <c r="P554" s="426"/>
      <c r="Q554" s="426"/>
      <c r="R554" s="426"/>
      <c r="S554" s="426"/>
      <c r="T554" s="426"/>
      <c r="U554" s="427"/>
      <c r="V554" s="427"/>
      <c r="W554" s="427"/>
      <c r="X554" s="705"/>
      <c r="Y554" s="426"/>
      <c r="Z554" s="426"/>
      <c r="AA554" s="426"/>
      <c r="AB554" s="426"/>
      <c r="AC554" s="426"/>
      <c r="AD554" s="426"/>
      <c r="AE554" s="426"/>
      <c r="AF554" s="426"/>
      <c r="AG554" s="692"/>
      <c r="AH554" s="692"/>
      <c r="AI554" s="692"/>
      <c r="AJ554" s="432"/>
      <c r="AK554" s="432"/>
      <c r="AL554" s="426"/>
    </row>
    <row r="555" spans="2:38">
      <c r="B555" s="426"/>
      <c r="C555" s="426"/>
      <c r="D555" s="426"/>
      <c r="E555" s="426"/>
      <c r="F555" s="426"/>
      <c r="G555" s="426"/>
      <c r="H555" s="426"/>
      <c r="I555" s="426"/>
      <c r="J555" s="426"/>
      <c r="K555" s="426"/>
      <c r="L555" s="426"/>
      <c r="M555" s="426"/>
      <c r="N555" s="426"/>
      <c r="O555" s="426"/>
      <c r="P555" s="426"/>
      <c r="Q555" s="426"/>
      <c r="R555" s="426"/>
      <c r="S555" s="426"/>
      <c r="T555" s="426"/>
      <c r="U555" s="427"/>
      <c r="V555" s="427"/>
      <c r="W555" s="427"/>
      <c r="X555" s="705"/>
      <c r="Y555" s="426"/>
      <c r="Z555" s="426"/>
      <c r="AA555" s="426"/>
      <c r="AB555" s="426"/>
      <c r="AC555" s="426"/>
      <c r="AD555" s="426"/>
      <c r="AE555" s="426"/>
      <c r="AF555" s="426"/>
      <c r="AG555" s="692"/>
      <c r="AH555" s="692"/>
      <c r="AI555" s="692"/>
      <c r="AJ555" s="432"/>
      <c r="AK555" s="432"/>
      <c r="AL555" s="426"/>
    </row>
    <row r="556" spans="2:38">
      <c r="B556" s="426"/>
      <c r="C556" s="426"/>
      <c r="D556" s="426"/>
      <c r="E556" s="426"/>
      <c r="F556" s="426"/>
      <c r="G556" s="426"/>
      <c r="H556" s="426"/>
      <c r="I556" s="426"/>
      <c r="J556" s="426"/>
      <c r="K556" s="426"/>
      <c r="L556" s="426"/>
      <c r="M556" s="426"/>
      <c r="N556" s="426"/>
      <c r="O556" s="426"/>
      <c r="P556" s="426"/>
      <c r="Q556" s="426"/>
      <c r="R556" s="426"/>
      <c r="S556" s="426"/>
      <c r="T556" s="426"/>
      <c r="U556" s="427"/>
      <c r="V556" s="427"/>
      <c r="W556" s="427"/>
      <c r="X556" s="705"/>
      <c r="Y556" s="426"/>
      <c r="Z556" s="426"/>
      <c r="AA556" s="426"/>
      <c r="AB556" s="426"/>
      <c r="AC556" s="426"/>
      <c r="AD556" s="426"/>
      <c r="AE556" s="426"/>
      <c r="AF556" s="426"/>
      <c r="AG556" s="692"/>
      <c r="AH556" s="692"/>
      <c r="AI556" s="692"/>
      <c r="AJ556" s="432"/>
      <c r="AK556" s="432"/>
      <c r="AL556" s="426"/>
    </row>
    <row r="557" spans="2:38">
      <c r="B557" s="426"/>
      <c r="C557" s="426"/>
      <c r="D557" s="426"/>
      <c r="E557" s="426"/>
      <c r="F557" s="426"/>
      <c r="G557" s="426"/>
      <c r="H557" s="426"/>
      <c r="I557" s="426"/>
      <c r="J557" s="426"/>
      <c r="K557" s="426"/>
      <c r="L557" s="426"/>
      <c r="M557" s="426"/>
      <c r="N557" s="426"/>
      <c r="O557" s="426"/>
      <c r="P557" s="426"/>
      <c r="Q557" s="426"/>
      <c r="R557" s="426"/>
      <c r="S557" s="426"/>
      <c r="T557" s="426"/>
      <c r="U557" s="427"/>
      <c r="V557" s="427"/>
      <c r="W557" s="427"/>
      <c r="X557" s="705"/>
      <c r="Y557" s="426"/>
      <c r="Z557" s="426"/>
      <c r="AA557" s="426"/>
      <c r="AB557" s="426"/>
      <c r="AC557" s="426"/>
      <c r="AD557" s="426"/>
      <c r="AE557" s="426"/>
      <c r="AF557" s="426"/>
      <c r="AG557" s="692"/>
      <c r="AH557" s="692"/>
      <c r="AI557" s="692"/>
      <c r="AJ557" s="432"/>
      <c r="AK557" s="432"/>
      <c r="AL557" s="426"/>
    </row>
    <row r="558" spans="2:38">
      <c r="B558" s="426"/>
      <c r="C558" s="426"/>
      <c r="D558" s="426"/>
      <c r="E558" s="426"/>
      <c r="F558" s="426"/>
      <c r="G558" s="426"/>
      <c r="H558" s="426"/>
      <c r="I558" s="426"/>
      <c r="J558" s="426"/>
      <c r="K558" s="426"/>
      <c r="L558" s="426"/>
      <c r="M558" s="426"/>
      <c r="N558" s="426"/>
      <c r="O558" s="426"/>
      <c r="P558" s="426"/>
      <c r="Q558" s="426"/>
      <c r="R558" s="426"/>
      <c r="S558" s="426"/>
      <c r="T558" s="426"/>
      <c r="U558" s="427"/>
      <c r="V558" s="427"/>
      <c r="W558" s="427"/>
      <c r="X558" s="705"/>
      <c r="Y558" s="426"/>
      <c r="Z558" s="426"/>
      <c r="AA558" s="426"/>
      <c r="AB558" s="426"/>
      <c r="AC558" s="426"/>
      <c r="AD558" s="426"/>
      <c r="AE558" s="426"/>
      <c r="AF558" s="426"/>
      <c r="AG558" s="692"/>
      <c r="AH558" s="692"/>
      <c r="AI558" s="692"/>
      <c r="AJ558" s="432"/>
      <c r="AK558" s="432"/>
      <c r="AL558" s="426"/>
    </row>
    <row r="559" spans="2:38">
      <c r="B559" s="426"/>
      <c r="C559" s="426"/>
      <c r="D559" s="426"/>
      <c r="E559" s="426"/>
      <c r="F559" s="426"/>
      <c r="G559" s="426"/>
      <c r="H559" s="426"/>
      <c r="I559" s="426"/>
      <c r="J559" s="426"/>
      <c r="K559" s="426"/>
      <c r="L559" s="426"/>
      <c r="M559" s="426"/>
      <c r="N559" s="426"/>
      <c r="O559" s="426"/>
      <c r="P559" s="426"/>
      <c r="Q559" s="426"/>
      <c r="R559" s="426"/>
      <c r="S559" s="426"/>
      <c r="T559" s="426"/>
      <c r="U559" s="427"/>
      <c r="V559" s="427"/>
      <c r="W559" s="427"/>
      <c r="X559" s="705"/>
      <c r="Y559" s="426"/>
      <c r="Z559" s="426"/>
      <c r="AA559" s="426"/>
      <c r="AB559" s="426"/>
      <c r="AC559" s="426"/>
      <c r="AD559" s="426"/>
      <c r="AE559" s="426"/>
      <c r="AF559" s="426"/>
      <c r="AG559" s="692"/>
      <c r="AH559" s="692"/>
      <c r="AI559" s="692"/>
      <c r="AJ559" s="432"/>
      <c r="AK559" s="432"/>
      <c r="AL559" s="426"/>
    </row>
    <row r="560" spans="2:38">
      <c r="B560" s="426"/>
      <c r="C560" s="426"/>
      <c r="D560" s="426"/>
      <c r="E560" s="426"/>
      <c r="F560" s="426"/>
      <c r="G560" s="426"/>
      <c r="H560" s="426"/>
      <c r="I560" s="426"/>
      <c r="J560" s="426"/>
      <c r="K560" s="426"/>
      <c r="L560" s="426"/>
      <c r="M560" s="426"/>
      <c r="N560" s="426"/>
      <c r="O560" s="426"/>
      <c r="P560" s="426"/>
      <c r="Q560" s="426"/>
      <c r="R560" s="426"/>
      <c r="S560" s="426"/>
      <c r="T560" s="426"/>
      <c r="U560" s="427"/>
      <c r="V560" s="427"/>
      <c r="W560" s="427"/>
      <c r="X560" s="705"/>
      <c r="Y560" s="426"/>
      <c r="Z560" s="426"/>
      <c r="AA560" s="426"/>
      <c r="AB560" s="426"/>
      <c r="AC560" s="426"/>
      <c r="AD560" s="426"/>
      <c r="AE560" s="426"/>
      <c r="AF560" s="426"/>
      <c r="AG560" s="692"/>
      <c r="AH560" s="692"/>
      <c r="AI560" s="692"/>
      <c r="AJ560" s="432"/>
      <c r="AK560" s="432"/>
      <c r="AL560" s="426"/>
    </row>
    <row r="561" spans="2:38">
      <c r="B561" s="426"/>
      <c r="C561" s="426"/>
      <c r="D561" s="426"/>
      <c r="E561" s="426"/>
      <c r="F561" s="426"/>
      <c r="G561" s="426"/>
      <c r="H561" s="426"/>
      <c r="I561" s="426"/>
      <c r="J561" s="426"/>
      <c r="K561" s="426"/>
      <c r="L561" s="426"/>
      <c r="M561" s="426"/>
      <c r="N561" s="426"/>
      <c r="O561" s="426"/>
      <c r="P561" s="426"/>
      <c r="Q561" s="426"/>
      <c r="R561" s="426"/>
      <c r="S561" s="426"/>
      <c r="T561" s="426"/>
      <c r="U561" s="427"/>
      <c r="V561" s="427"/>
      <c r="W561" s="427"/>
      <c r="X561" s="705"/>
      <c r="Y561" s="426"/>
      <c r="Z561" s="426"/>
      <c r="AA561" s="426"/>
      <c r="AB561" s="426"/>
      <c r="AC561" s="426"/>
      <c r="AD561" s="426"/>
      <c r="AE561" s="426"/>
      <c r="AF561" s="426"/>
      <c r="AG561" s="692"/>
      <c r="AH561" s="692"/>
      <c r="AI561" s="692"/>
      <c r="AJ561" s="432"/>
      <c r="AK561" s="432"/>
      <c r="AL561" s="426"/>
    </row>
    <row r="562" spans="2:38">
      <c r="B562" s="426"/>
      <c r="C562" s="426"/>
      <c r="D562" s="426"/>
      <c r="E562" s="426"/>
      <c r="F562" s="426"/>
      <c r="G562" s="426"/>
      <c r="H562" s="426"/>
      <c r="I562" s="426"/>
      <c r="J562" s="426"/>
      <c r="K562" s="426"/>
      <c r="L562" s="426"/>
      <c r="M562" s="426"/>
      <c r="N562" s="426"/>
      <c r="O562" s="426"/>
      <c r="P562" s="426"/>
      <c r="Q562" s="426"/>
      <c r="R562" s="426"/>
      <c r="S562" s="426"/>
      <c r="T562" s="426"/>
      <c r="U562" s="427"/>
      <c r="V562" s="427"/>
      <c r="W562" s="427"/>
      <c r="X562" s="705"/>
      <c r="Y562" s="426"/>
      <c r="Z562" s="426"/>
      <c r="AA562" s="426"/>
      <c r="AB562" s="426"/>
      <c r="AC562" s="426"/>
      <c r="AD562" s="426"/>
      <c r="AE562" s="426"/>
      <c r="AF562" s="426"/>
      <c r="AG562" s="692"/>
      <c r="AH562" s="692"/>
      <c r="AI562" s="692"/>
      <c r="AJ562" s="432"/>
      <c r="AK562" s="432"/>
      <c r="AL562" s="426"/>
    </row>
    <row r="563" spans="2:38">
      <c r="B563" s="426"/>
      <c r="C563" s="426"/>
      <c r="D563" s="426"/>
      <c r="E563" s="426"/>
      <c r="F563" s="426"/>
      <c r="G563" s="426"/>
      <c r="H563" s="426"/>
      <c r="I563" s="426"/>
      <c r="J563" s="426"/>
      <c r="K563" s="426"/>
      <c r="L563" s="426"/>
      <c r="M563" s="426"/>
      <c r="N563" s="426"/>
      <c r="O563" s="426"/>
      <c r="P563" s="426"/>
      <c r="Q563" s="426"/>
      <c r="R563" s="426"/>
      <c r="S563" s="426"/>
      <c r="T563" s="426"/>
      <c r="U563" s="427"/>
      <c r="V563" s="427"/>
      <c r="W563" s="427"/>
      <c r="X563" s="705"/>
      <c r="Y563" s="426"/>
      <c r="Z563" s="426"/>
      <c r="AA563" s="426"/>
      <c r="AB563" s="426"/>
      <c r="AC563" s="426"/>
      <c r="AD563" s="426"/>
      <c r="AE563" s="426"/>
      <c r="AF563" s="426"/>
      <c r="AG563" s="692"/>
      <c r="AH563" s="692"/>
      <c r="AI563" s="692"/>
      <c r="AJ563" s="432"/>
      <c r="AK563" s="432"/>
      <c r="AL563" s="426"/>
    </row>
    <row r="564" spans="2:38">
      <c r="B564" s="426"/>
      <c r="C564" s="426"/>
      <c r="D564" s="426"/>
      <c r="E564" s="426"/>
      <c r="F564" s="426"/>
      <c r="G564" s="426"/>
      <c r="H564" s="426"/>
      <c r="I564" s="426"/>
      <c r="J564" s="426"/>
      <c r="K564" s="426"/>
      <c r="L564" s="426"/>
      <c r="M564" s="426"/>
      <c r="N564" s="426"/>
      <c r="O564" s="426"/>
      <c r="P564" s="426"/>
      <c r="Q564" s="426"/>
      <c r="R564" s="426"/>
      <c r="S564" s="426"/>
      <c r="T564" s="426"/>
      <c r="U564" s="427"/>
      <c r="V564" s="427"/>
      <c r="W564" s="427"/>
      <c r="X564" s="705"/>
      <c r="Y564" s="426"/>
      <c r="Z564" s="426"/>
      <c r="AA564" s="426"/>
      <c r="AB564" s="426"/>
      <c r="AC564" s="426"/>
      <c r="AD564" s="426"/>
      <c r="AE564" s="426"/>
      <c r="AF564" s="426"/>
      <c r="AG564" s="692"/>
      <c r="AH564" s="692"/>
      <c r="AI564" s="692"/>
      <c r="AJ564" s="432"/>
      <c r="AK564" s="432"/>
      <c r="AL564" s="426"/>
    </row>
    <row r="565" spans="2:38">
      <c r="B565" s="426"/>
      <c r="C565" s="426"/>
      <c r="D565" s="426"/>
      <c r="E565" s="426"/>
      <c r="F565" s="426"/>
      <c r="G565" s="426"/>
      <c r="H565" s="426"/>
      <c r="I565" s="426"/>
      <c r="J565" s="426"/>
      <c r="K565" s="426"/>
      <c r="L565" s="426"/>
      <c r="M565" s="426"/>
      <c r="N565" s="426"/>
      <c r="O565" s="426"/>
      <c r="P565" s="426"/>
      <c r="Q565" s="426"/>
      <c r="R565" s="426"/>
      <c r="S565" s="426"/>
      <c r="T565" s="426"/>
      <c r="U565" s="427"/>
      <c r="V565" s="427"/>
      <c r="W565" s="427"/>
      <c r="X565" s="705"/>
      <c r="Y565" s="426"/>
      <c r="Z565" s="426"/>
      <c r="AA565" s="426"/>
      <c r="AB565" s="426"/>
      <c r="AC565" s="426"/>
      <c r="AD565" s="426"/>
      <c r="AE565" s="426"/>
      <c r="AF565" s="426"/>
      <c r="AG565" s="692"/>
      <c r="AH565" s="692"/>
      <c r="AI565" s="692"/>
      <c r="AJ565" s="432"/>
      <c r="AK565" s="432"/>
      <c r="AL565" s="426"/>
    </row>
    <row r="566" spans="2:38">
      <c r="B566" s="426"/>
      <c r="C566" s="426"/>
      <c r="D566" s="426"/>
      <c r="E566" s="426"/>
      <c r="F566" s="426"/>
      <c r="G566" s="426"/>
      <c r="H566" s="426"/>
      <c r="I566" s="426"/>
      <c r="J566" s="426"/>
      <c r="K566" s="426"/>
      <c r="L566" s="426"/>
      <c r="M566" s="426"/>
      <c r="N566" s="426"/>
      <c r="O566" s="426"/>
      <c r="P566" s="426"/>
      <c r="Q566" s="426"/>
      <c r="R566" s="426"/>
      <c r="S566" s="426"/>
      <c r="T566" s="426"/>
      <c r="U566" s="427"/>
      <c r="V566" s="427"/>
      <c r="W566" s="427"/>
      <c r="X566" s="705"/>
      <c r="Y566" s="426"/>
      <c r="Z566" s="426"/>
      <c r="AA566" s="426"/>
      <c r="AB566" s="426"/>
      <c r="AC566" s="426"/>
      <c r="AD566" s="426"/>
      <c r="AE566" s="426"/>
      <c r="AF566" s="426"/>
      <c r="AG566" s="692"/>
      <c r="AH566" s="692"/>
      <c r="AI566" s="692"/>
      <c r="AJ566" s="432"/>
      <c r="AK566" s="432"/>
      <c r="AL566" s="426"/>
    </row>
    <row r="567" spans="2:38">
      <c r="B567" s="426"/>
      <c r="C567" s="426"/>
      <c r="D567" s="426"/>
      <c r="E567" s="426"/>
      <c r="F567" s="426"/>
      <c r="G567" s="426"/>
      <c r="H567" s="426"/>
      <c r="I567" s="426"/>
      <c r="J567" s="426"/>
      <c r="K567" s="426"/>
      <c r="L567" s="426"/>
      <c r="M567" s="426"/>
      <c r="N567" s="426"/>
      <c r="O567" s="426"/>
      <c r="P567" s="426"/>
      <c r="Q567" s="426"/>
      <c r="R567" s="426"/>
      <c r="S567" s="426"/>
      <c r="T567" s="426"/>
      <c r="U567" s="427"/>
      <c r="V567" s="427"/>
      <c r="W567" s="427"/>
      <c r="X567" s="705"/>
      <c r="Y567" s="426"/>
      <c r="Z567" s="426"/>
      <c r="AA567" s="426"/>
      <c r="AB567" s="426"/>
      <c r="AC567" s="426"/>
      <c r="AD567" s="426"/>
      <c r="AE567" s="426"/>
      <c r="AF567" s="426"/>
      <c r="AG567" s="692"/>
      <c r="AH567" s="692"/>
      <c r="AI567" s="692"/>
      <c r="AJ567" s="432"/>
      <c r="AK567" s="432"/>
      <c r="AL567" s="426"/>
    </row>
    <row r="568" spans="2:38">
      <c r="B568" s="426"/>
      <c r="C568" s="426"/>
      <c r="D568" s="426"/>
      <c r="E568" s="426"/>
      <c r="F568" s="426"/>
      <c r="G568" s="426"/>
      <c r="H568" s="426"/>
      <c r="I568" s="426"/>
      <c r="J568" s="426"/>
      <c r="K568" s="426"/>
      <c r="L568" s="426"/>
      <c r="M568" s="426"/>
      <c r="N568" s="426"/>
      <c r="O568" s="426"/>
      <c r="P568" s="426"/>
      <c r="Q568" s="426"/>
      <c r="R568" s="426"/>
      <c r="S568" s="426"/>
      <c r="T568" s="426"/>
      <c r="U568" s="427"/>
      <c r="V568" s="427"/>
      <c r="W568" s="427"/>
      <c r="X568" s="705"/>
      <c r="Y568" s="426"/>
      <c r="Z568" s="426"/>
      <c r="AA568" s="426"/>
      <c r="AB568" s="426"/>
      <c r="AC568" s="426"/>
      <c r="AD568" s="426"/>
      <c r="AE568" s="426"/>
      <c r="AF568" s="426"/>
      <c r="AG568" s="692"/>
      <c r="AH568" s="692"/>
      <c r="AI568" s="692"/>
      <c r="AJ568" s="432"/>
      <c r="AK568" s="432"/>
      <c r="AL568" s="426"/>
    </row>
    <row r="569" spans="2:38">
      <c r="B569" s="426"/>
      <c r="C569" s="426"/>
      <c r="D569" s="426"/>
      <c r="E569" s="426"/>
      <c r="F569" s="426"/>
      <c r="G569" s="426"/>
      <c r="H569" s="426"/>
      <c r="I569" s="426"/>
      <c r="J569" s="426"/>
      <c r="K569" s="426"/>
      <c r="L569" s="426"/>
      <c r="M569" s="426"/>
      <c r="N569" s="426"/>
      <c r="O569" s="426"/>
      <c r="P569" s="426"/>
      <c r="Q569" s="426"/>
      <c r="R569" s="426"/>
      <c r="S569" s="426"/>
      <c r="T569" s="426"/>
      <c r="U569" s="427"/>
      <c r="V569" s="427"/>
      <c r="W569" s="427"/>
      <c r="X569" s="705"/>
      <c r="Y569" s="426"/>
      <c r="Z569" s="426"/>
      <c r="AA569" s="426"/>
      <c r="AB569" s="426"/>
      <c r="AC569" s="426"/>
      <c r="AD569" s="426"/>
      <c r="AE569" s="426"/>
      <c r="AF569" s="426"/>
      <c r="AG569" s="692"/>
      <c r="AH569" s="692"/>
      <c r="AI569" s="692"/>
      <c r="AJ569" s="432"/>
      <c r="AK569" s="432"/>
      <c r="AL569" s="426"/>
    </row>
    <row r="570" spans="2:38">
      <c r="B570" s="426"/>
      <c r="C570" s="426"/>
      <c r="D570" s="426"/>
      <c r="E570" s="426"/>
      <c r="F570" s="426"/>
      <c r="G570" s="426"/>
      <c r="H570" s="426"/>
      <c r="I570" s="426"/>
      <c r="J570" s="426"/>
      <c r="K570" s="426"/>
      <c r="L570" s="426"/>
      <c r="M570" s="426"/>
      <c r="N570" s="426"/>
      <c r="O570" s="426"/>
      <c r="P570" s="426"/>
      <c r="Q570" s="426"/>
      <c r="R570" s="426"/>
      <c r="S570" s="426"/>
      <c r="T570" s="426"/>
      <c r="U570" s="427"/>
      <c r="V570" s="427"/>
      <c r="W570" s="427"/>
      <c r="X570" s="705"/>
      <c r="Y570" s="426"/>
      <c r="Z570" s="426"/>
      <c r="AA570" s="426"/>
      <c r="AB570" s="426"/>
      <c r="AC570" s="426"/>
      <c r="AD570" s="426"/>
      <c r="AE570" s="426"/>
      <c r="AF570" s="426"/>
      <c r="AG570" s="692"/>
      <c r="AH570" s="692"/>
      <c r="AI570" s="692"/>
      <c r="AJ570" s="432"/>
      <c r="AK570" s="432"/>
      <c r="AL570" s="426"/>
    </row>
    <row r="571" spans="2:38">
      <c r="B571" s="426"/>
      <c r="C571" s="426"/>
      <c r="D571" s="426"/>
      <c r="E571" s="426"/>
      <c r="F571" s="426"/>
      <c r="G571" s="426"/>
      <c r="H571" s="426"/>
      <c r="I571" s="426"/>
      <c r="J571" s="426"/>
      <c r="K571" s="426"/>
      <c r="L571" s="426"/>
      <c r="M571" s="426"/>
      <c r="N571" s="426"/>
      <c r="O571" s="426"/>
      <c r="P571" s="426"/>
      <c r="Q571" s="426"/>
      <c r="R571" s="426"/>
      <c r="S571" s="426"/>
      <c r="T571" s="426"/>
      <c r="U571" s="427"/>
      <c r="V571" s="427"/>
      <c r="W571" s="427"/>
      <c r="X571" s="705"/>
      <c r="Y571" s="426"/>
      <c r="Z571" s="426"/>
      <c r="AA571" s="426"/>
      <c r="AB571" s="426"/>
      <c r="AC571" s="426"/>
      <c r="AD571" s="426"/>
      <c r="AE571" s="426"/>
      <c r="AF571" s="426"/>
      <c r="AG571" s="692"/>
      <c r="AH571" s="692"/>
      <c r="AI571" s="692"/>
      <c r="AJ571" s="432"/>
      <c r="AK571" s="432"/>
      <c r="AL571" s="426"/>
    </row>
    <row r="572" spans="2:38">
      <c r="B572" s="426"/>
      <c r="C572" s="426"/>
      <c r="D572" s="426"/>
      <c r="E572" s="426"/>
      <c r="F572" s="426"/>
      <c r="G572" s="426"/>
      <c r="H572" s="426"/>
      <c r="I572" s="426"/>
      <c r="J572" s="426"/>
      <c r="K572" s="426"/>
      <c r="L572" s="426"/>
      <c r="M572" s="426"/>
      <c r="N572" s="426"/>
      <c r="O572" s="426"/>
      <c r="P572" s="426"/>
      <c r="Q572" s="426"/>
      <c r="R572" s="426"/>
      <c r="S572" s="426"/>
      <c r="T572" s="426"/>
      <c r="U572" s="427"/>
      <c r="V572" s="427"/>
      <c r="W572" s="427"/>
      <c r="X572" s="705"/>
      <c r="Y572" s="426"/>
      <c r="Z572" s="426"/>
      <c r="AA572" s="426"/>
      <c r="AB572" s="426"/>
      <c r="AC572" s="426"/>
      <c r="AD572" s="426"/>
      <c r="AE572" s="426"/>
      <c r="AF572" s="426"/>
      <c r="AG572" s="692"/>
      <c r="AH572" s="692"/>
      <c r="AI572" s="692"/>
      <c r="AJ572" s="432"/>
      <c r="AK572" s="432"/>
      <c r="AL572" s="426"/>
    </row>
    <row r="573" spans="2:38">
      <c r="B573" s="426"/>
      <c r="C573" s="426"/>
      <c r="D573" s="426"/>
      <c r="E573" s="426"/>
      <c r="F573" s="426"/>
      <c r="G573" s="426"/>
      <c r="H573" s="426"/>
      <c r="I573" s="426"/>
      <c r="J573" s="426"/>
      <c r="K573" s="426"/>
      <c r="L573" s="426"/>
      <c r="M573" s="426"/>
      <c r="N573" s="426"/>
      <c r="O573" s="426"/>
      <c r="P573" s="426"/>
      <c r="Q573" s="426"/>
      <c r="R573" s="426"/>
      <c r="S573" s="426"/>
      <c r="T573" s="426"/>
      <c r="U573" s="427"/>
      <c r="V573" s="427"/>
      <c r="W573" s="427"/>
      <c r="X573" s="705"/>
      <c r="Y573" s="426"/>
      <c r="Z573" s="426"/>
      <c r="AA573" s="426"/>
      <c r="AB573" s="426"/>
      <c r="AC573" s="426"/>
      <c r="AD573" s="426"/>
      <c r="AE573" s="426"/>
      <c r="AF573" s="426"/>
      <c r="AG573" s="692"/>
      <c r="AH573" s="692"/>
      <c r="AI573" s="692"/>
      <c r="AJ573" s="432"/>
      <c r="AK573" s="432"/>
      <c r="AL573" s="426"/>
    </row>
    <row r="574" spans="2:38">
      <c r="B574" s="426"/>
      <c r="C574" s="426"/>
      <c r="D574" s="426"/>
      <c r="E574" s="426"/>
      <c r="F574" s="426"/>
      <c r="G574" s="426"/>
      <c r="H574" s="426"/>
      <c r="I574" s="426"/>
      <c r="J574" s="426"/>
      <c r="K574" s="426"/>
      <c r="L574" s="426"/>
      <c r="M574" s="426"/>
      <c r="N574" s="426"/>
      <c r="O574" s="426"/>
      <c r="P574" s="426"/>
      <c r="Q574" s="426"/>
      <c r="R574" s="426"/>
      <c r="S574" s="426"/>
      <c r="T574" s="426"/>
      <c r="U574" s="427"/>
      <c r="V574" s="427"/>
      <c r="W574" s="427"/>
      <c r="X574" s="705"/>
      <c r="Y574" s="426"/>
      <c r="Z574" s="426"/>
      <c r="AA574" s="426"/>
      <c r="AB574" s="426"/>
      <c r="AC574" s="426"/>
      <c r="AD574" s="426"/>
      <c r="AE574" s="426"/>
      <c r="AF574" s="426"/>
      <c r="AG574" s="692"/>
      <c r="AH574" s="692"/>
      <c r="AI574" s="692"/>
      <c r="AJ574" s="432"/>
      <c r="AK574" s="432"/>
      <c r="AL574" s="426"/>
    </row>
    <row r="575" spans="2:38">
      <c r="B575" s="426"/>
      <c r="C575" s="426"/>
      <c r="D575" s="426"/>
      <c r="E575" s="426"/>
      <c r="F575" s="426"/>
      <c r="G575" s="426"/>
      <c r="H575" s="426"/>
      <c r="I575" s="426"/>
      <c r="J575" s="426"/>
      <c r="K575" s="426"/>
      <c r="L575" s="426"/>
      <c r="M575" s="426"/>
      <c r="N575" s="426"/>
      <c r="O575" s="426"/>
      <c r="P575" s="426"/>
      <c r="Q575" s="426"/>
      <c r="R575" s="426"/>
      <c r="S575" s="426"/>
      <c r="T575" s="426"/>
      <c r="U575" s="427"/>
      <c r="V575" s="427"/>
      <c r="W575" s="427"/>
      <c r="X575" s="705"/>
      <c r="Y575" s="426"/>
      <c r="Z575" s="426"/>
      <c r="AA575" s="426"/>
      <c r="AB575" s="426"/>
      <c r="AC575" s="426"/>
      <c r="AD575" s="426"/>
      <c r="AE575" s="426"/>
      <c r="AF575" s="426"/>
      <c r="AG575" s="692"/>
      <c r="AH575" s="692"/>
      <c r="AI575" s="692"/>
      <c r="AJ575" s="432"/>
      <c r="AK575" s="432"/>
      <c r="AL575" s="426"/>
    </row>
    <row r="576" spans="2:38">
      <c r="B576" s="426"/>
      <c r="C576" s="426"/>
      <c r="D576" s="426"/>
      <c r="E576" s="426"/>
      <c r="F576" s="426"/>
      <c r="G576" s="426"/>
      <c r="H576" s="426"/>
      <c r="I576" s="426"/>
      <c r="J576" s="426"/>
      <c r="K576" s="426"/>
      <c r="L576" s="426"/>
      <c r="M576" s="426"/>
      <c r="N576" s="426"/>
      <c r="O576" s="426"/>
      <c r="P576" s="426"/>
      <c r="Q576" s="426"/>
      <c r="R576" s="426"/>
      <c r="S576" s="426"/>
      <c r="T576" s="426"/>
      <c r="U576" s="427"/>
      <c r="V576" s="427"/>
      <c r="W576" s="427"/>
      <c r="X576" s="705"/>
      <c r="Y576" s="426"/>
      <c r="Z576" s="426"/>
      <c r="AA576" s="426"/>
      <c r="AB576" s="426"/>
      <c r="AC576" s="426"/>
      <c r="AD576" s="426"/>
      <c r="AE576" s="426"/>
      <c r="AF576" s="426"/>
      <c r="AG576" s="692"/>
      <c r="AH576" s="692"/>
      <c r="AI576" s="692"/>
      <c r="AJ576" s="432"/>
      <c r="AK576" s="432"/>
      <c r="AL576" s="426"/>
    </row>
    <row r="577" spans="2:38">
      <c r="B577" s="426"/>
      <c r="C577" s="426"/>
      <c r="D577" s="426"/>
      <c r="E577" s="426"/>
      <c r="F577" s="426"/>
      <c r="G577" s="426"/>
      <c r="H577" s="426"/>
      <c r="I577" s="426"/>
      <c r="J577" s="426"/>
      <c r="K577" s="426"/>
      <c r="L577" s="426"/>
      <c r="M577" s="426"/>
      <c r="N577" s="426"/>
      <c r="O577" s="426"/>
      <c r="P577" s="426"/>
      <c r="Q577" s="426"/>
      <c r="R577" s="426"/>
      <c r="S577" s="426"/>
      <c r="T577" s="426"/>
      <c r="U577" s="427"/>
      <c r="V577" s="427"/>
      <c r="W577" s="427"/>
      <c r="X577" s="705"/>
      <c r="Y577" s="426"/>
      <c r="Z577" s="426"/>
      <c r="AA577" s="426"/>
      <c r="AB577" s="426"/>
      <c r="AC577" s="426"/>
      <c r="AD577" s="426"/>
      <c r="AE577" s="426"/>
      <c r="AF577" s="426"/>
      <c r="AG577" s="692"/>
      <c r="AH577" s="692"/>
      <c r="AI577" s="692"/>
      <c r="AJ577" s="432"/>
      <c r="AK577" s="432"/>
      <c r="AL577" s="426"/>
    </row>
    <row r="578" spans="2:38">
      <c r="B578" s="426"/>
      <c r="C578" s="426"/>
      <c r="D578" s="426"/>
      <c r="E578" s="426"/>
      <c r="F578" s="426"/>
      <c r="G578" s="426"/>
      <c r="H578" s="426"/>
      <c r="I578" s="426"/>
      <c r="J578" s="426"/>
      <c r="K578" s="426"/>
      <c r="L578" s="426"/>
      <c r="M578" s="426"/>
      <c r="N578" s="426"/>
      <c r="O578" s="426"/>
      <c r="P578" s="426"/>
      <c r="Q578" s="426"/>
      <c r="R578" s="426"/>
      <c r="S578" s="426"/>
      <c r="T578" s="426"/>
      <c r="U578" s="427"/>
      <c r="V578" s="427"/>
      <c r="W578" s="427"/>
      <c r="X578" s="705"/>
      <c r="Y578" s="426"/>
      <c r="Z578" s="426"/>
      <c r="AA578" s="426"/>
      <c r="AB578" s="426"/>
      <c r="AC578" s="426"/>
      <c r="AD578" s="426"/>
      <c r="AE578" s="426"/>
      <c r="AF578" s="426"/>
      <c r="AG578" s="692"/>
      <c r="AH578" s="692"/>
      <c r="AI578" s="692"/>
      <c r="AJ578" s="432"/>
      <c r="AK578" s="432"/>
      <c r="AL578" s="426"/>
    </row>
    <row r="579" spans="2:38">
      <c r="B579" s="426"/>
      <c r="C579" s="426"/>
      <c r="D579" s="426"/>
      <c r="E579" s="426"/>
      <c r="F579" s="426"/>
      <c r="G579" s="426"/>
      <c r="H579" s="426"/>
      <c r="I579" s="426"/>
      <c r="J579" s="426"/>
      <c r="K579" s="426"/>
      <c r="L579" s="426"/>
      <c r="M579" s="426"/>
      <c r="N579" s="426"/>
      <c r="O579" s="426"/>
      <c r="P579" s="426"/>
      <c r="Q579" s="426"/>
      <c r="R579" s="426"/>
      <c r="S579" s="426"/>
      <c r="T579" s="426"/>
      <c r="U579" s="427"/>
      <c r="V579" s="427"/>
      <c r="W579" s="427"/>
      <c r="X579" s="705"/>
      <c r="Y579" s="426"/>
      <c r="Z579" s="426"/>
      <c r="AA579" s="426"/>
      <c r="AB579" s="426"/>
      <c r="AC579" s="426"/>
      <c r="AD579" s="426"/>
      <c r="AE579" s="426"/>
      <c r="AF579" s="426"/>
      <c r="AG579" s="692"/>
      <c r="AH579" s="692"/>
      <c r="AI579" s="692"/>
      <c r="AJ579" s="432"/>
      <c r="AK579" s="432"/>
      <c r="AL579" s="426"/>
    </row>
    <row r="580" spans="2:38">
      <c r="B580" s="426"/>
      <c r="C580" s="426"/>
      <c r="D580" s="426"/>
      <c r="E580" s="426"/>
      <c r="F580" s="426"/>
      <c r="G580" s="426"/>
      <c r="H580" s="426"/>
      <c r="I580" s="426"/>
      <c r="J580" s="426"/>
      <c r="K580" s="426"/>
      <c r="L580" s="426"/>
      <c r="M580" s="426"/>
      <c r="N580" s="426"/>
      <c r="O580" s="426"/>
      <c r="P580" s="426"/>
      <c r="Q580" s="426"/>
      <c r="R580" s="426"/>
      <c r="S580" s="426"/>
      <c r="T580" s="426"/>
      <c r="U580" s="427"/>
      <c r="V580" s="427"/>
      <c r="W580" s="427"/>
      <c r="X580" s="705"/>
      <c r="Y580" s="426"/>
      <c r="Z580" s="426"/>
      <c r="AA580" s="426"/>
      <c r="AB580" s="426"/>
      <c r="AC580" s="426"/>
      <c r="AD580" s="426"/>
      <c r="AE580" s="426"/>
      <c r="AF580" s="426"/>
      <c r="AG580" s="692"/>
      <c r="AH580" s="692"/>
      <c r="AI580" s="692"/>
      <c r="AJ580" s="432"/>
      <c r="AK580" s="432"/>
      <c r="AL580" s="426"/>
    </row>
    <row r="581" spans="2:38">
      <c r="B581" s="426"/>
      <c r="C581" s="426"/>
      <c r="D581" s="426"/>
      <c r="E581" s="426"/>
      <c r="F581" s="426"/>
      <c r="G581" s="426"/>
      <c r="H581" s="426"/>
      <c r="I581" s="426"/>
      <c r="J581" s="426"/>
      <c r="K581" s="426"/>
      <c r="L581" s="426"/>
      <c r="M581" s="426"/>
      <c r="N581" s="426"/>
      <c r="O581" s="426"/>
      <c r="P581" s="426"/>
      <c r="Q581" s="426"/>
      <c r="R581" s="426"/>
      <c r="S581" s="426"/>
      <c r="T581" s="426"/>
      <c r="U581" s="427"/>
      <c r="V581" s="427"/>
      <c r="W581" s="427"/>
      <c r="X581" s="705"/>
      <c r="Y581" s="426"/>
      <c r="Z581" s="426"/>
      <c r="AA581" s="426"/>
      <c r="AB581" s="426"/>
      <c r="AC581" s="426"/>
      <c r="AD581" s="426"/>
      <c r="AE581" s="426"/>
      <c r="AF581" s="426"/>
      <c r="AG581" s="692"/>
      <c r="AH581" s="692"/>
      <c r="AI581" s="692"/>
      <c r="AJ581" s="432"/>
      <c r="AK581" s="432"/>
      <c r="AL581" s="426"/>
    </row>
    <row r="582" spans="2:38">
      <c r="B582" s="426"/>
      <c r="C582" s="426"/>
      <c r="D582" s="426"/>
      <c r="E582" s="426"/>
      <c r="F582" s="426"/>
      <c r="G582" s="426"/>
      <c r="H582" s="426"/>
      <c r="I582" s="426"/>
      <c r="J582" s="426"/>
      <c r="K582" s="426"/>
      <c r="L582" s="426"/>
      <c r="M582" s="426"/>
      <c r="N582" s="426"/>
      <c r="O582" s="426"/>
      <c r="P582" s="426"/>
      <c r="Q582" s="426"/>
      <c r="R582" s="426"/>
      <c r="S582" s="426"/>
      <c r="T582" s="426"/>
      <c r="U582" s="427"/>
      <c r="V582" s="427"/>
      <c r="W582" s="427"/>
      <c r="X582" s="705"/>
      <c r="Y582" s="426"/>
      <c r="Z582" s="426"/>
      <c r="AA582" s="426"/>
      <c r="AB582" s="426"/>
      <c r="AC582" s="426"/>
      <c r="AD582" s="426"/>
      <c r="AE582" s="426"/>
      <c r="AF582" s="426"/>
      <c r="AG582" s="692"/>
      <c r="AH582" s="692"/>
      <c r="AI582" s="692"/>
      <c r="AJ582" s="432"/>
      <c r="AK582" s="432"/>
      <c r="AL582" s="426"/>
    </row>
    <row r="583" spans="2:38">
      <c r="B583" s="426"/>
      <c r="C583" s="426"/>
      <c r="D583" s="426"/>
      <c r="E583" s="426"/>
      <c r="F583" s="426"/>
      <c r="G583" s="426"/>
      <c r="H583" s="426"/>
      <c r="I583" s="426"/>
      <c r="J583" s="426"/>
      <c r="K583" s="426"/>
      <c r="L583" s="426"/>
      <c r="M583" s="426"/>
      <c r="N583" s="426"/>
      <c r="O583" s="426"/>
      <c r="P583" s="426"/>
      <c r="Q583" s="426"/>
      <c r="R583" s="426"/>
      <c r="S583" s="426"/>
      <c r="T583" s="426"/>
      <c r="U583" s="427"/>
      <c r="V583" s="427"/>
      <c r="W583" s="427"/>
      <c r="X583" s="705"/>
      <c r="Y583" s="426"/>
      <c r="Z583" s="426"/>
      <c r="AA583" s="426"/>
      <c r="AB583" s="426"/>
      <c r="AC583" s="426"/>
      <c r="AD583" s="426"/>
      <c r="AE583" s="426"/>
      <c r="AF583" s="426"/>
      <c r="AG583" s="692"/>
      <c r="AH583" s="692"/>
      <c r="AI583" s="692"/>
      <c r="AJ583" s="432"/>
      <c r="AK583" s="432"/>
      <c r="AL583" s="426"/>
    </row>
    <row r="584" spans="2:38">
      <c r="B584" s="426"/>
      <c r="C584" s="426"/>
      <c r="D584" s="426"/>
      <c r="E584" s="426"/>
      <c r="F584" s="426"/>
      <c r="G584" s="426"/>
      <c r="H584" s="426"/>
      <c r="I584" s="426"/>
      <c r="J584" s="426"/>
      <c r="K584" s="426"/>
      <c r="L584" s="426"/>
      <c r="M584" s="426"/>
      <c r="N584" s="426"/>
      <c r="O584" s="426"/>
      <c r="P584" s="426"/>
      <c r="Q584" s="426"/>
      <c r="R584" s="426"/>
      <c r="S584" s="426"/>
      <c r="T584" s="426"/>
      <c r="U584" s="427"/>
      <c r="V584" s="427"/>
      <c r="W584" s="427"/>
      <c r="X584" s="705"/>
      <c r="Y584" s="426"/>
      <c r="Z584" s="426"/>
      <c r="AA584" s="426"/>
      <c r="AB584" s="426"/>
      <c r="AC584" s="426"/>
      <c r="AD584" s="426"/>
      <c r="AE584" s="426"/>
      <c r="AF584" s="426"/>
      <c r="AG584" s="692"/>
      <c r="AH584" s="692"/>
      <c r="AI584" s="692"/>
      <c r="AJ584" s="432"/>
      <c r="AK584" s="432"/>
      <c r="AL584" s="426"/>
    </row>
    <row r="585" spans="2:38">
      <c r="B585" s="426"/>
      <c r="C585" s="426"/>
      <c r="D585" s="426"/>
      <c r="E585" s="426"/>
      <c r="F585" s="426"/>
      <c r="G585" s="426"/>
      <c r="H585" s="426"/>
      <c r="I585" s="426"/>
      <c r="J585" s="426"/>
      <c r="K585" s="426"/>
      <c r="L585" s="426"/>
      <c r="M585" s="426"/>
      <c r="N585" s="426"/>
      <c r="O585" s="426"/>
      <c r="P585" s="426"/>
      <c r="Q585" s="426"/>
      <c r="R585" s="426"/>
      <c r="S585" s="426"/>
      <c r="T585" s="426"/>
      <c r="U585" s="427"/>
      <c r="V585" s="427"/>
      <c r="W585" s="427"/>
      <c r="X585" s="705"/>
      <c r="Y585" s="426"/>
      <c r="Z585" s="426"/>
      <c r="AA585" s="426"/>
      <c r="AB585" s="426"/>
      <c r="AC585" s="426"/>
      <c r="AD585" s="426"/>
      <c r="AE585" s="426"/>
      <c r="AF585" s="426"/>
      <c r="AG585" s="692"/>
      <c r="AH585" s="692"/>
      <c r="AI585" s="692"/>
      <c r="AJ585" s="432"/>
      <c r="AK585" s="432"/>
      <c r="AL585" s="426"/>
    </row>
    <row r="586" spans="2:38">
      <c r="B586" s="426"/>
      <c r="C586" s="426"/>
      <c r="D586" s="426"/>
      <c r="E586" s="426"/>
      <c r="F586" s="426"/>
      <c r="G586" s="426"/>
      <c r="H586" s="426"/>
      <c r="I586" s="426"/>
      <c r="J586" s="426"/>
      <c r="K586" s="426"/>
      <c r="L586" s="426"/>
      <c r="M586" s="426"/>
      <c r="N586" s="426"/>
      <c r="O586" s="426"/>
      <c r="P586" s="426"/>
      <c r="Q586" s="426"/>
      <c r="R586" s="426"/>
      <c r="S586" s="426"/>
      <c r="T586" s="426"/>
      <c r="U586" s="427"/>
      <c r="V586" s="427"/>
      <c r="W586" s="427"/>
      <c r="X586" s="705"/>
      <c r="Y586" s="426"/>
      <c r="Z586" s="426"/>
      <c r="AA586" s="426"/>
      <c r="AB586" s="426"/>
      <c r="AC586" s="426"/>
      <c r="AD586" s="426"/>
      <c r="AE586" s="426"/>
      <c r="AF586" s="426"/>
      <c r="AG586" s="692"/>
      <c r="AH586" s="692"/>
      <c r="AI586" s="692"/>
      <c r="AJ586" s="432"/>
      <c r="AK586" s="432"/>
      <c r="AL586" s="426"/>
    </row>
    <row r="587" spans="2:38">
      <c r="B587" s="426"/>
      <c r="C587" s="426"/>
      <c r="D587" s="426"/>
      <c r="E587" s="426"/>
      <c r="F587" s="426"/>
      <c r="G587" s="426"/>
      <c r="H587" s="426"/>
      <c r="I587" s="426"/>
      <c r="J587" s="426"/>
      <c r="K587" s="426"/>
      <c r="L587" s="426"/>
      <c r="M587" s="426"/>
      <c r="N587" s="426"/>
      <c r="O587" s="426"/>
      <c r="P587" s="426"/>
      <c r="Q587" s="426"/>
      <c r="R587" s="426"/>
      <c r="S587" s="426"/>
      <c r="T587" s="426"/>
      <c r="U587" s="427"/>
      <c r="V587" s="427"/>
      <c r="W587" s="427"/>
      <c r="X587" s="705"/>
      <c r="Y587" s="426"/>
      <c r="Z587" s="426"/>
      <c r="AA587" s="426"/>
      <c r="AB587" s="426"/>
      <c r="AC587" s="426"/>
      <c r="AD587" s="426"/>
      <c r="AE587" s="426"/>
      <c r="AF587" s="426"/>
      <c r="AG587" s="692"/>
      <c r="AH587" s="692"/>
      <c r="AI587" s="692"/>
      <c r="AJ587" s="432"/>
      <c r="AK587" s="432"/>
      <c r="AL587" s="426"/>
    </row>
    <row r="588" spans="2:38">
      <c r="B588" s="426"/>
      <c r="C588" s="426"/>
      <c r="D588" s="426"/>
      <c r="E588" s="426"/>
      <c r="F588" s="426"/>
      <c r="G588" s="426"/>
      <c r="H588" s="426"/>
      <c r="I588" s="426"/>
      <c r="J588" s="426"/>
      <c r="K588" s="426"/>
      <c r="L588" s="426"/>
      <c r="M588" s="426"/>
      <c r="N588" s="426"/>
      <c r="O588" s="426"/>
      <c r="P588" s="426"/>
      <c r="Q588" s="426"/>
      <c r="R588" s="426"/>
      <c r="S588" s="426"/>
      <c r="T588" s="426"/>
      <c r="U588" s="427"/>
      <c r="V588" s="427"/>
      <c r="W588" s="427"/>
      <c r="X588" s="705"/>
      <c r="Y588" s="426"/>
      <c r="Z588" s="426"/>
      <c r="AA588" s="426"/>
      <c r="AB588" s="426"/>
      <c r="AC588" s="426"/>
      <c r="AD588" s="426"/>
      <c r="AE588" s="426"/>
      <c r="AF588" s="426"/>
      <c r="AG588" s="692"/>
      <c r="AH588" s="692"/>
      <c r="AI588" s="692"/>
      <c r="AJ588" s="432"/>
      <c r="AK588" s="432"/>
      <c r="AL588" s="426"/>
    </row>
    <row r="589" spans="2:38">
      <c r="B589" s="426"/>
      <c r="C589" s="426"/>
      <c r="D589" s="426"/>
      <c r="E589" s="426"/>
      <c r="F589" s="426"/>
      <c r="G589" s="426"/>
      <c r="H589" s="426"/>
      <c r="I589" s="426"/>
      <c r="J589" s="426"/>
      <c r="K589" s="426"/>
      <c r="L589" s="426"/>
      <c r="M589" s="426"/>
      <c r="N589" s="426"/>
      <c r="O589" s="426"/>
      <c r="P589" s="426"/>
      <c r="Q589" s="426"/>
      <c r="R589" s="426"/>
      <c r="S589" s="426"/>
      <c r="T589" s="426"/>
      <c r="U589" s="427"/>
      <c r="V589" s="427"/>
      <c r="W589" s="427"/>
      <c r="X589" s="705"/>
      <c r="Y589" s="426"/>
      <c r="Z589" s="426"/>
      <c r="AA589" s="426"/>
      <c r="AB589" s="426"/>
      <c r="AC589" s="426"/>
      <c r="AD589" s="426"/>
      <c r="AE589" s="426"/>
      <c r="AF589" s="426"/>
      <c r="AG589" s="692"/>
      <c r="AH589" s="692"/>
      <c r="AI589" s="692"/>
      <c r="AJ589" s="432"/>
      <c r="AK589" s="432"/>
      <c r="AL589" s="426"/>
    </row>
    <row r="590" spans="2:38">
      <c r="B590" s="426"/>
      <c r="C590" s="426"/>
      <c r="D590" s="426"/>
      <c r="E590" s="426"/>
      <c r="F590" s="426"/>
      <c r="G590" s="426"/>
      <c r="H590" s="426"/>
      <c r="I590" s="426"/>
      <c r="J590" s="426"/>
      <c r="K590" s="426"/>
      <c r="L590" s="426"/>
      <c r="M590" s="426"/>
      <c r="N590" s="426"/>
      <c r="O590" s="426"/>
      <c r="P590" s="426"/>
      <c r="Q590" s="426"/>
      <c r="R590" s="426"/>
      <c r="S590" s="426"/>
      <c r="T590" s="426"/>
      <c r="U590" s="427"/>
      <c r="V590" s="427"/>
      <c r="W590" s="427"/>
      <c r="X590" s="705"/>
      <c r="Y590" s="426"/>
      <c r="Z590" s="426"/>
      <c r="AA590" s="426"/>
      <c r="AB590" s="426"/>
      <c r="AC590" s="426"/>
      <c r="AD590" s="426"/>
      <c r="AE590" s="426"/>
      <c r="AF590" s="426"/>
      <c r="AG590" s="692"/>
      <c r="AH590" s="692"/>
      <c r="AI590" s="692"/>
      <c r="AJ590" s="432"/>
      <c r="AK590" s="432"/>
      <c r="AL590" s="426"/>
    </row>
    <row r="591" spans="2:38">
      <c r="B591" s="426"/>
      <c r="C591" s="426"/>
      <c r="D591" s="426"/>
      <c r="E591" s="426"/>
      <c r="F591" s="426"/>
      <c r="G591" s="426"/>
      <c r="H591" s="426"/>
      <c r="I591" s="426"/>
      <c r="J591" s="426"/>
      <c r="K591" s="426"/>
      <c r="L591" s="426"/>
      <c r="M591" s="426"/>
      <c r="N591" s="426"/>
      <c r="O591" s="426"/>
      <c r="P591" s="426"/>
      <c r="Q591" s="426"/>
      <c r="R591" s="426"/>
      <c r="S591" s="426"/>
      <c r="T591" s="426"/>
      <c r="U591" s="427"/>
      <c r="V591" s="427"/>
      <c r="W591" s="427"/>
      <c r="X591" s="705"/>
      <c r="Y591" s="426"/>
      <c r="Z591" s="426"/>
      <c r="AA591" s="426"/>
      <c r="AB591" s="426"/>
      <c r="AC591" s="426"/>
      <c r="AD591" s="426"/>
      <c r="AE591" s="426"/>
      <c r="AF591" s="426"/>
      <c r="AG591" s="692"/>
      <c r="AH591" s="692"/>
      <c r="AI591" s="692"/>
      <c r="AJ591" s="432"/>
      <c r="AK591" s="432"/>
      <c r="AL591" s="426"/>
    </row>
    <row r="592" spans="2:38">
      <c r="B592" s="426"/>
      <c r="C592" s="426"/>
      <c r="D592" s="426"/>
      <c r="E592" s="426"/>
      <c r="F592" s="426"/>
      <c r="G592" s="426"/>
      <c r="H592" s="426"/>
      <c r="I592" s="426"/>
      <c r="J592" s="426"/>
      <c r="K592" s="426"/>
      <c r="L592" s="426"/>
      <c r="M592" s="426"/>
      <c r="N592" s="426"/>
      <c r="O592" s="426"/>
      <c r="P592" s="426"/>
      <c r="Q592" s="426"/>
      <c r="R592" s="426"/>
      <c r="S592" s="426"/>
      <c r="T592" s="426"/>
      <c r="U592" s="427"/>
      <c r="V592" s="427"/>
      <c r="W592" s="427"/>
      <c r="X592" s="705"/>
      <c r="Y592" s="426"/>
      <c r="Z592" s="426"/>
      <c r="AA592" s="426"/>
      <c r="AB592" s="426"/>
      <c r="AC592" s="426"/>
      <c r="AD592" s="426"/>
      <c r="AE592" s="426"/>
      <c r="AF592" s="426"/>
      <c r="AG592" s="692"/>
      <c r="AH592" s="692"/>
      <c r="AI592" s="692"/>
      <c r="AJ592" s="432"/>
      <c r="AK592" s="432"/>
      <c r="AL592" s="426"/>
    </row>
    <row r="593" spans="2:38">
      <c r="B593" s="426"/>
      <c r="C593" s="426"/>
      <c r="D593" s="426"/>
      <c r="E593" s="426"/>
      <c r="F593" s="426"/>
      <c r="G593" s="426"/>
      <c r="H593" s="426"/>
      <c r="I593" s="426"/>
      <c r="J593" s="426"/>
      <c r="K593" s="426"/>
      <c r="L593" s="426"/>
      <c r="M593" s="426"/>
      <c r="N593" s="426"/>
      <c r="O593" s="426"/>
      <c r="P593" s="426"/>
      <c r="Q593" s="426"/>
      <c r="R593" s="426"/>
      <c r="S593" s="426"/>
      <c r="T593" s="426"/>
      <c r="U593" s="427"/>
      <c r="V593" s="427"/>
      <c r="W593" s="427"/>
      <c r="X593" s="705"/>
      <c r="Y593" s="426"/>
      <c r="Z593" s="426"/>
      <c r="AA593" s="426"/>
      <c r="AB593" s="426"/>
      <c r="AC593" s="426"/>
      <c r="AD593" s="426"/>
      <c r="AE593" s="426"/>
      <c r="AF593" s="426"/>
      <c r="AG593" s="692"/>
      <c r="AH593" s="692"/>
      <c r="AI593" s="692"/>
      <c r="AJ593" s="432"/>
      <c r="AK593" s="432"/>
      <c r="AL593" s="426"/>
    </row>
    <row r="594" spans="2:38">
      <c r="B594" s="426"/>
      <c r="C594" s="426"/>
      <c r="D594" s="426"/>
      <c r="E594" s="426"/>
      <c r="F594" s="426"/>
      <c r="G594" s="426"/>
      <c r="H594" s="426"/>
      <c r="I594" s="426"/>
      <c r="J594" s="426"/>
      <c r="K594" s="426"/>
      <c r="L594" s="426"/>
      <c r="M594" s="426"/>
      <c r="N594" s="426"/>
      <c r="O594" s="426"/>
      <c r="P594" s="426"/>
      <c r="Q594" s="426"/>
      <c r="R594" s="426"/>
      <c r="S594" s="426"/>
      <c r="T594" s="426"/>
      <c r="U594" s="427"/>
      <c r="V594" s="427"/>
      <c r="W594" s="427"/>
      <c r="X594" s="705"/>
      <c r="Y594" s="426"/>
      <c r="Z594" s="426"/>
      <c r="AA594" s="426"/>
      <c r="AB594" s="426"/>
      <c r="AC594" s="426"/>
      <c r="AD594" s="426"/>
      <c r="AE594" s="426"/>
      <c r="AF594" s="426"/>
      <c r="AG594" s="692"/>
      <c r="AH594" s="692"/>
      <c r="AI594" s="692"/>
      <c r="AJ594" s="432"/>
      <c r="AK594" s="432"/>
      <c r="AL594" s="426"/>
    </row>
    <row r="595" spans="2:38">
      <c r="B595" s="426"/>
      <c r="C595" s="426"/>
      <c r="D595" s="426"/>
      <c r="E595" s="426"/>
      <c r="F595" s="426"/>
      <c r="G595" s="426"/>
      <c r="H595" s="426"/>
      <c r="I595" s="426"/>
      <c r="J595" s="426"/>
      <c r="K595" s="426"/>
      <c r="L595" s="426"/>
      <c r="M595" s="426"/>
      <c r="N595" s="426"/>
      <c r="O595" s="426"/>
      <c r="P595" s="426"/>
      <c r="Q595" s="426"/>
      <c r="R595" s="426"/>
      <c r="S595" s="426"/>
      <c r="T595" s="426"/>
      <c r="U595" s="427"/>
      <c r="V595" s="427"/>
      <c r="W595" s="427"/>
      <c r="X595" s="705"/>
      <c r="Y595" s="426"/>
      <c r="Z595" s="426"/>
      <c r="AA595" s="426"/>
      <c r="AB595" s="426"/>
      <c r="AC595" s="426"/>
      <c r="AD595" s="426"/>
      <c r="AE595" s="426"/>
      <c r="AF595" s="426"/>
      <c r="AG595" s="692"/>
      <c r="AH595" s="692"/>
      <c r="AI595" s="692"/>
      <c r="AJ595" s="432"/>
      <c r="AK595" s="432"/>
      <c r="AL595" s="426"/>
    </row>
    <row r="596" spans="2:38">
      <c r="B596" s="426"/>
      <c r="C596" s="426"/>
      <c r="D596" s="426"/>
      <c r="E596" s="426"/>
      <c r="F596" s="426"/>
      <c r="G596" s="426"/>
      <c r="H596" s="426"/>
      <c r="I596" s="426"/>
      <c r="J596" s="426"/>
      <c r="K596" s="426"/>
      <c r="L596" s="426"/>
      <c r="M596" s="426"/>
      <c r="N596" s="426"/>
      <c r="O596" s="426"/>
      <c r="P596" s="426"/>
      <c r="Q596" s="426"/>
      <c r="R596" s="426"/>
      <c r="S596" s="426"/>
      <c r="T596" s="426"/>
      <c r="U596" s="427"/>
      <c r="V596" s="427"/>
      <c r="W596" s="427"/>
      <c r="X596" s="705"/>
      <c r="Y596" s="426"/>
      <c r="Z596" s="426"/>
      <c r="AA596" s="426"/>
      <c r="AB596" s="426"/>
      <c r="AC596" s="426"/>
      <c r="AD596" s="426"/>
      <c r="AE596" s="426"/>
      <c r="AF596" s="426"/>
      <c r="AG596" s="692"/>
      <c r="AH596" s="692"/>
      <c r="AI596" s="692"/>
      <c r="AJ596" s="432"/>
      <c r="AK596" s="432"/>
      <c r="AL596" s="426"/>
    </row>
    <row r="597" spans="2:38">
      <c r="B597" s="426"/>
      <c r="C597" s="426"/>
      <c r="D597" s="426"/>
      <c r="E597" s="426"/>
      <c r="F597" s="426"/>
      <c r="G597" s="426"/>
      <c r="H597" s="426"/>
      <c r="I597" s="426"/>
      <c r="J597" s="426"/>
      <c r="K597" s="426"/>
      <c r="L597" s="426"/>
      <c r="M597" s="426"/>
      <c r="N597" s="426"/>
      <c r="O597" s="426"/>
      <c r="P597" s="426"/>
      <c r="Q597" s="426"/>
      <c r="R597" s="426"/>
      <c r="S597" s="426"/>
      <c r="T597" s="426"/>
      <c r="U597" s="427"/>
      <c r="V597" s="427"/>
      <c r="W597" s="427"/>
      <c r="X597" s="705"/>
      <c r="Y597" s="426"/>
      <c r="Z597" s="426"/>
      <c r="AA597" s="426"/>
      <c r="AB597" s="426"/>
      <c r="AC597" s="426"/>
      <c r="AD597" s="426"/>
      <c r="AE597" s="426"/>
      <c r="AF597" s="426"/>
      <c r="AG597" s="692"/>
      <c r="AH597" s="692"/>
      <c r="AI597" s="692"/>
      <c r="AJ597" s="432"/>
      <c r="AK597" s="432"/>
      <c r="AL597" s="426"/>
    </row>
    <row r="598" spans="2:38">
      <c r="B598" s="426"/>
      <c r="C598" s="426"/>
      <c r="D598" s="426"/>
      <c r="E598" s="426"/>
      <c r="F598" s="426"/>
      <c r="G598" s="426"/>
      <c r="H598" s="426"/>
      <c r="I598" s="426"/>
      <c r="J598" s="426"/>
      <c r="K598" s="426"/>
      <c r="L598" s="426"/>
      <c r="M598" s="426"/>
      <c r="N598" s="426"/>
      <c r="O598" s="426"/>
      <c r="P598" s="426"/>
      <c r="Q598" s="426"/>
      <c r="R598" s="426"/>
      <c r="S598" s="426"/>
      <c r="T598" s="426"/>
      <c r="U598" s="427"/>
      <c r="V598" s="427"/>
      <c r="W598" s="427"/>
      <c r="X598" s="705"/>
      <c r="Y598" s="426"/>
      <c r="Z598" s="426"/>
      <c r="AA598" s="426"/>
      <c r="AB598" s="426"/>
      <c r="AC598" s="426"/>
      <c r="AD598" s="426"/>
      <c r="AE598" s="426"/>
      <c r="AF598" s="426"/>
      <c r="AG598" s="692"/>
      <c r="AH598" s="692"/>
      <c r="AI598" s="692"/>
      <c r="AJ598" s="432"/>
      <c r="AK598" s="432"/>
      <c r="AL598" s="426"/>
    </row>
    <row r="599" spans="2:38">
      <c r="B599" s="426"/>
      <c r="C599" s="426"/>
      <c r="D599" s="426"/>
      <c r="E599" s="426"/>
      <c r="F599" s="426"/>
      <c r="G599" s="426"/>
      <c r="H599" s="426"/>
      <c r="I599" s="426"/>
      <c r="J599" s="426"/>
      <c r="K599" s="426"/>
      <c r="L599" s="426"/>
      <c r="M599" s="426"/>
      <c r="N599" s="426"/>
      <c r="O599" s="426"/>
      <c r="P599" s="426"/>
      <c r="Q599" s="426"/>
      <c r="R599" s="426"/>
      <c r="S599" s="426"/>
      <c r="T599" s="426"/>
      <c r="U599" s="427"/>
      <c r="V599" s="427"/>
      <c r="W599" s="427"/>
      <c r="X599" s="705"/>
      <c r="Y599" s="426"/>
      <c r="Z599" s="426"/>
      <c r="AA599" s="426"/>
      <c r="AB599" s="426"/>
      <c r="AC599" s="426"/>
      <c r="AD599" s="426"/>
      <c r="AE599" s="426"/>
      <c r="AF599" s="426"/>
      <c r="AG599" s="692"/>
      <c r="AH599" s="692"/>
      <c r="AI599" s="692"/>
      <c r="AJ599" s="432"/>
      <c r="AK599" s="432"/>
      <c r="AL599" s="426"/>
    </row>
    <row r="600" spans="2:38">
      <c r="B600" s="426"/>
      <c r="C600" s="426"/>
      <c r="D600" s="426"/>
      <c r="E600" s="426"/>
      <c r="F600" s="426"/>
      <c r="G600" s="426"/>
      <c r="H600" s="426"/>
      <c r="I600" s="426"/>
      <c r="J600" s="426"/>
      <c r="K600" s="426"/>
      <c r="L600" s="426"/>
      <c r="M600" s="426"/>
      <c r="N600" s="426"/>
      <c r="O600" s="426"/>
      <c r="P600" s="426"/>
      <c r="Q600" s="426"/>
      <c r="R600" s="426"/>
      <c r="S600" s="426"/>
      <c r="T600" s="426"/>
      <c r="U600" s="427"/>
      <c r="V600" s="427"/>
      <c r="W600" s="427"/>
      <c r="X600" s="705"/>
      <c r="Y600" s="426"/>
      <c r="Z600" s="426"/>
      <c r="AA600" s="426"/>
      <c r="AB600" s="426"/>
      <c r="AC600" s="426"/>
      <c r="AD600" s="426"/>
      <c r="AE600" s="426"/>
      <c r="AF600" s="426"/>
      <c r="AG600" s="692"/>
      <c r="AH600" s="692"/>
      <c r="AI600" s="692"/>
      <c r="AJ600" s="432"/>
      <c r="AK600" s="432"/>
      <c r="AL600" s="426"/>
    </row>
    <row r="601" spans="2:38">
      <c r="B601" s="426"/>
      <c r="C601" s="426"/>
      <c r="D601" s="426"/>
      <c r="E601" s="426"/>
      <c r="F601" s="426"/>
      <c r="G601" s="426"/>
      <c r="H601" s="426"/>
      <c r="I601" s="426"/>
      <c r="J601" s="426"/>
      <c r="K601" s="426"/>
      <c r="L601" s="426"/>
      <c r="M601" s="426"/>
      <c r="N601" s="426"/>
      <c r="O601" s="426"/>
      <c r="P601" s="426"/>
      <c r="Q601" s="426"/>
      <c r="R601" s="426"/>
      <c r="S601" s="426"/>
      <c r="T601" s="426"/>
      <c r="U601" s="427"/>
      <c r="V601" s="427"/>
      <c r="W601" s="427"/>
      <c r="X601" s="705"/>
      <c r="Y601" s="426"/>
      <c r="Z601" s="426"/>
      <c r="AA601" s="426"/>
      <c r="AB601" s="426"/>
      <c r="AC601" s="426"/>
      <c r="AD601" s="426"/>
      <c r="AE601" s="426"/>
      <c r="AF601" s="426"/>
      <c r="AG601" s="692"/>
      <c r="AH601" s="692"/>
      <c r="AI601" s="692"/>
      <c r="AJ601" s="432"/>
      <c r="AK601" s="432"/>
      <c r="AL601" s="426"/>
    </row>
    <row r="602" spans="2:38">
      <c r="B602" s="426"/>
      <c r="C602" s="426"/>
      <c r="D602" s="426"/>
      <c r="E602" s="426"/>
      <c r="F602" s="426"/>
      <c r="G602" s="426"/>
      <c r="H602" s="426"/>
      <c r="I602" s="426"/>
      <c r="J602" s="426"/>
      <c r="K602" s="426"/>
      <c r="L602" s="426"/>
      <c r="M602" s="426"/>
      <c r="N602" s="426"/>
      <c r="O602" s="426"/>
      <c r="P602" s="426"/>
      <c r="Q602" s="426"/>
      <c r="R602" s="426"/>
      <c r="S602" s="426"/>
      <c r="T602" s="426"/>
      <c r="U602" s="427"/>
      <c r="V602" s="427"/>
      <c r="W602" s="427"/>
      <c r="X602" s="705"/>
      <c r="Y602" s="426"/>
      <c r="Z602" s="426"/>
      <c r="AA602" s="426"/>
      <c r="AB602" s="426"/>
      <c r="AC602" s="426"/>
      <c r="AD602" s="426"/>
      <c r="AE602" s="426"/>
      <c r="AF602" s="426"/>
      <c r="AG602" s="692"/>
      <c r="AH602" s="692"/>
      <c r="AI602" s="692"/>
      <c r="AJ602" s="432"/>
      <c r="AK602" s="432"/>
      <c r="AL602" s="426"/>
    </row>
    <row r="603" spans="2:38">
      <c r="B603" s="426"/>
      <c r="C603" s="426"/>
      <c r="D603" s="426"/>
      <c r="E603" s="426"/>
      <c r="F603" s="426"/>
      <c r="G603" s="426"/>
      <c r="H603" s="426"/>
      <c r="I603" s="426"/>
      <c r="J603" s="426"/>
      <c r="K603" s="426"/>
      <c r="L603" s="426"/>
      <c r="M603" s="426"/>
      <c r="N603" s="426"/>
      <c r="O603" s="426"/>
      <c r="P603" s="426"/>
      <c r="Q603" s="426"/>
      <c r="R603" s="426"/>
      <c r="S603" s="426"/>
      <c r="T603" s="426"/>
      <c r="U603" s="427"/>
      <c r="V603" s="427"/>
      <c r="W603" s="427"/>
      <c r="X603" s="705"/>
      <c r="Y603" s="426"/>
      <c r="Z603" s="426"/>
      <c r="AA603" s="426"/>
      <c r="AB603" s="426"/>
      <c r="AC603" s="426"/>
      <c r="AD603" s="426"/>
      <c r="AE603" s="426"/>
      <c r="AF603" s="426"/>
      <c r="AG603" s="692"/>
      <c r="AH603" s="692"/>
      <c r="AI603" s="692"/>
      <c r="AJ603" s="432"/>
      <c r="AK603" s="432"/>
      <c r="AL603" s="426"/>
    </row>
    <row r="604" spans="2:38">
      <c r="B604" s="426"/>
      <c r="C604" s="426"/>
      <c r="D604" s="426"/>
      <c r="E604" s="426"/>
      <c r="F604" s="426"/>
      <c r="G604" s="426"/>
      <c r="H604" s="426"/>
      <c r="I604" s="426"/>
      <c r="J604" s="426"/>
      <c r="K604" s="426"/>
      <c r="L604" s="426"/>
      <c r="M604" s="426"/>
      <c r="N604" s="426"/>
      <c r="O604" s="426"/>
      <c r="P604" s="426"/>
      <c r="Q604" s="426"/>
      <c r="R604" s="426"/>
      <c r="S604" s="426"/>
      <c r="T604" s="426"/>
      <c r="U604" s="427"/>
      <c r="V604" s="427"/>
      <c r="W604" s="427"/>
      <c r="X604" s="705"/>
      <c r="Y604" s="426"/>
      <c r="Z604" s="426"/>
      <c r="AA604" s="426"/>
      <c r="AB604" s="426"/>
      <c r="AC604" s="426"/>
      <c r="AD604" s="426"/>
      <c r="AE604" s="426"/>
      <c r="AF604" s="426"/>
      <c r="AG604" s="692"/>
      <c r="AH604" s="692"/>
      <c r="AI604" s="692"/>
      <c r="AJ604" s="432"/>
      <c r="AK604" s="432"/>
      <c r="AL604" s="426"/>
    </row>
    <row r="605" spans="2:38">
      <c r="B605" s="426"/>
      <c r="C605" s="426"/>
      <c r="D605" s="426"/>
      <c r="E605" s="426"/>
      <c r="F605" s="426"/>
      <c r="G605" s="426"/>
      <c r="H605" s="426"/>
      <c r="I605" s="426"/>
      <c r="J605" s="426"/>
      <c r="K605" s="426"/>
      <c r="L605" s="426"/>
      <c r="M605" s="426"/>
      <c r="N605" s="426"/>
      <c r="O605" s="426"/>
      <c r="P605" s="426"/>
      <c r="Q605" s="426"/>
      <c r="R605" s="426"/>
      <c r="S605" s="426"/>
      <c r="T605" s="426"/>
      <c r="U605" s="427"/>
      <c r="V605" s="427"/>
      <c r="W605" s="427"/>
      <c r="X605" s="705"/>
      <c r="Y605" s="426"/>
      <c r="Z605" s="426"/>
      <c r="AA605" s="426"/>
      <c r="AB605" s="426"/>
      <c r="AC605" s="426"/>
      <c r="AD605" s="426"/>
      <c r="AE605" s="426"/>
      <c r="AF605" s="426"/>
      <c r="AG605" s="692"/>
      <c r="AH605" s="692"/>
      <c r="AI605" s="692"/>
      <c r="AJ605" s="432"/>
      <c r="AK605" s="432"/>
      <c r="AL605" s="426"/>
    </row>
    <row r="606" spans="2:38">
      <c r="B606" s="426"/>
      <c r="C606" s="426"/>
      <c r="D606" s="426"/>
      <c r="E606" s="426"/>
      <c r="F606" s="426"/>
      <c r="G606" s="426"/>
      <c r="H606" s="426"/>
      <c r="I606" s="426"/>
      <c r="J606" s="426"/>
      <c r="K606" s="426"/>
      <c r="L606" s="426"/>
      <c r="M606" s="426"/>
      <c r="N606" s="426"/>
      <c r="O606" s="426"/>
      <c r="P606" s="426"/>
      <c r="Q606" s="426"/>
      <c r="R606" s="426"/>
      <c r="S606" s="426"/>
      <c r="T606" s="426"/>
      <c r="U606" s="427"/>
      <c r="V606" s="427"/>
      <c r="W606" s="427"/>
      <c r="X606" s="705"/>
      <c r="Y606" s="426"/>
      <c r="Z606" s="426"/>
      <c r="AA606" s="426"/>
      <c r="AB606" s="426"/>
      <c r="AC606" s="426"/>
      <c r="AD606" s="426"/>
      <c r="AE606" s="426"/>
      <c r="AF606" s="426"/>
      <c r="AG606" s="692"/>
      <c r="AH606" s="692"/>
      <c r="AI606" s="692"/>
      <c r="AJ606" s="432"/>
      <c r="AK606" s="432"/>
      <c r="AL606" s="426"/>
    </row>
    <row r="607" spans="2:38">
      <c r="B607" s="426"/>
      <c r="C607" s="426"/>
      <c r="D607" s="426"/>
      <c r="E607" s="426"/>
      <c r="F607" s="426"/>
      <c r="G607" s="426"/>
      <c r="H607" s="426"/>
      <c r="I607" s="426"/>
      <c r="J607" s="426"/>
      <c r="K607" s="426"/>
      <c r="L607" s="426"/>
      <c r="M607" s="426"/>
      <c r="N607" s="426"/>
      <c r="O607" s="426"/>
      <c r="P607" s="426"/>
      <c r="Q607" s="426"/>
      <c r="R607" s="426"/>
      <c r="S607" s="426"/>
      <c r="T607" s="426"/>
      <c r="U607" s="427"/>
      <c r="V607" s="427"/>
      <c r="W607" s="427"/>
      <c r="X607" s="705"/>
      <c r="Y607" s="426"/>
      <c r="Z607" s="426"/>
      <c r="AA607" s="426"/>
      <c r="AB607" s="426"/>
      <c r="AC607" s="426"/>
      <c r="AD607" s="426"/>
      <c r="AE607" s="426"/>
      <c r="AF607" s="426"/>
      <c r="AG607" s="692"/>
      <c r="AH607" s="692"/>
      <c r="AI607" s="692"/>
      <c r="AJ607" s="432"/>
      <c r="AK607" s="432"/>
      <c r="AL607" s="426"/>
    </row>
    <row r="608" spans="2:38">
      <c r="B608" s="426"/>
      <c r="C608" s="426"/>
      <c r="D608" s="426"/>
      <c r="E608" s="426"/>
      <c r="F608" s="426"/>
      <c r="G608" s="426"/>
      <c r="H608" s="426"/>
      <c r="I608" s="426"/>
      <c r="J608" s="426"/>
      <c r="K608" s="426"/>
      <c r="L608" s="426"/>
      <c r="M608" s="426"/>
      <c r="N608" s="426"/>
      <c r="O608" s="426"/>
      <c r="P608" s="426"/>
      <c r="Q608" s="426"/>
      <c r="R608" s="426"/>
      <c r="S608" s="426"/>
      <c r="T608" s="426"/>
      <c r="U608" s="427"/>
      <c r="V608" s="427"/>
      <c r="W608" s="427"/>
      <c r="X608" s="705"/>
      <c r="Y608" s="426"/>
      <c r="Z608" s="426"/>
      <c r="AA608" s="426"/>
      <c r="AB608" s="426"/>
      <c r="AC608" s="426"/>
      <c r="AD608" s="426"/>
      <c r="AE608" s="426"/>
      <c r="AF608" s="426"/>
      <c r="AG608" s="692"/>
      <c r="AH608" s="692"/>
      <c r="AI608" s="692"/>
      <c r="AJ608" s="432"/>
      <c r="AK608" s="432"/>
      <c r="AL608" s="426"/>
    </row>
    <row r="609" spans="2:38">
      <c r="B609" s="426"/>
      <c r="C609" s="426"/>
      <c r="D609" s="426"/>
      <c r="E609" s="426"/>
      <c r="F609" s="426"/>
      <c r="G609" s="426"/>
      <c r="H609" s="426"/>
      <c r="I609" s="426"/>
      <c r="J609" s="426"/>
      <c r="K609" s="426"/>
      <c r="L609" s="426"/>
      <c r="M609" s="426"/>
      <c r="N609" s="426"/>
      <c r="O609" s="426"/>
      <c r="P609" s="426"/>
      <c r="Q609" s="426"/>
      <c r="R609" s="426"/>
      <c r="S609" s="426"/>
      <c r="T609" s="426"/>
      <c r="U609" s="427"/>
      <c r="V609" s="427"/>
      <c r="W609" s="427"/>
      <c r="X609" s="705"/>
      <c r="Y609" s="426"/>
      <c r="Z609" s="426"/>
      <c r="AA609" s="426"/>
      <c r="AB609" s="426"/>
      <c r="AC609" s="426"/>
      <c r="AD609" s="426"/>
      <c r="AE609" s="426"/>
      <c r="AF609" s="426"/>
      <c r="AG609" s="692"/>
      <c r="AH609" s="692"/>
      <c r="AI609" s="692"/>
      <c r="AJ609" s="432"/>
      <c r="AK609" s="432"/>
      <c r="AL609" s="426"/>
    </row>
    <row r="610" spans="2:38">
      <c r="B610" s="426"/>
      <c r="C610" s="426"/>
      <c r="D610" s="426"/>
      <c r="E610" s="426"/>
      <c r="F610" s="426"/>
      <c r="G610" s="426"/>
      <c r="H610" s="426"/>
      <c r="I610" s="426"/>
      <c r="J610" s="426"/>
      <c r="K610" s="426"/>
      <c r="L610" s="426"/>
      <c r="M610" s="426"/>
      <c r="N610" s="426"/>
      <c r="O610" s="426"/>
      <c r="P610" s="426"/>
      <c r="Q610" s="426"/>
      <c r="R610" s="426"/>
      <c r="S610" s="426"/>
      <c r="T610" s="426"/>
      <c r="U610" s="427"/>
      <c r="V610" s="427"/>
      <c r="W610" s="427"/>
      <c r="X610" s="705"/>
      <c r="Y610" s="426"/>
      <c r="Z610" s="426"/>
      <c r="AA610" s="426"/>
      <c r="AB610" s="426"/>
      <c r="AC610" s="426"/>
      <c r="AD610" s="426"/>
      <c r="AE610" s="426"/>
      <c r="AF610" s="426"/>
      <c r="AG610" s="692"/>
      <c r="AH610" s="692"/>
      <c r="AI610" s="692"/>
      <c r="AJ610" s="432"/>
      <c r="AK610" s="432"/>
      <c r="AL610" s="426"/>
    </row>
    <row r="611" spans="2:38">
      <c r="B611" s="426"/>
      <c r="C611" s="426"/>
      <c r="D611" s="426"/>
      <c r="E611" s="426"/>
      <c r="F611" s="426"/>
      <c r="G611" s="426"/>
      <c r="H611" s="426"/>
      <c r="I611" s="426"/>
      <c r="J611" s="426"/>
      <c r="K611" s="426"/>
      <c r="L611" s="426"/>
      <c r="M611" s="426"/>
      <c r="N611" s="426"/>
      <c r="O611" s="426"/>
      <c r="P611" s="426"/>
      <c r="Q611" s="426"/>
      <c r="R611" s="426"/>
      <c r="S611" s="426"/>
      <c r="T611" s="426"/>
      <c r="U611" s="427"/>
      <c r="V611" s="427"/>
      <c r="W611" s="427"/>
      <c r="X611" s="705"/>
      <c r="Y611" s="426"/>
      <c r="Z611" s="426"/>
      <c r="AA611" s="426"/>
      <c r="AB611" s="426"/>
      <c r="AC611" s="426"/>
      <c r="AD611" s="426"/>
      <c r="AE611" s="426"/>
      <c r="AF611" s="426"/>
      <c r="AG611" s="692"/>
      <c r="AH611" s="692"/>
      <c r="AI611" s="692"/>
      <c r="AJ611" s="432"/>
      <c r="AK611" s="432"/>
      <c r="AL611" s="426"/>
    </row>
    <row r="612" spans="2:38">
      <c r="B612" s="426"/>
      <c r="C612" s="426"/>
      <c r="D612" s="426"/>
      <c r="E612" s="426"/>
      <c r="F612" s="426"/>
      <c r="G612" s="426"/>
      <c r="H612" s="426"/>
      <c r="I612" s="426"/>
      <c r="J612" s="426"/>
      <c r="K612" s="426"/>
      <c r="L612" s="426"/>
      <c r="M612" s="426"/>
      <c r="N612" s="426"/>
      <c r="O612" s="426"/>
      <c r="P612" s="426"/>
      <c r="Q612" s="426"/>
      <c r="R612" s="426"/>
      <c r="S612" s="426"/>
      <c r="T612" s="426"/>
      <c r="U612" s="427"/>
      <c r="V612" s="427"/>
      <c r="W612" s="427"/>
      <c r="X612" s="705"/>
      <c r="Y612" s="426"/>
      <c r="Z612" s="426"/>
      <c r="AA612" s="426"/>
      <c r="AB612" s="426"/>
      <c r="AC612" s="426"/>
      <c r="AD612" s="426"/>
      <c r="AE612" s="426"/>
      <c r="AF612" s="426"/>
      <c r="AG612" s="692"/>
      <c r="AH612" s="692"/>
      <c r="AI612" s="692"/>
      <c r="AJ612" s="432"/>
      <c r="AK612" s="432"/>
      <c r="AL612" s="426"/>
    </row>
    <row r="613" spans="2:38">
      <c r="B613" s="426"/>
      <c r="C613" s="426"/>
      <c r="D613" s="426"/>
      <c r="E613" s="426"/>
      <c r="F613" s="426"/>
      <c r="G613" s="426"/>
      <c r="H613" s="426"/>
      <c r="I613" s="426"/>
      <c r="J613" s="426"/>
      <c r="K613" s="426"/>
      <c r="L613" s="426"/>
      <c r="M613" s="426"/>
      <c r="N613" s="426"/>
      <c r="O613" s="426"/>
      <c r="P613" s="426"/>
      <c r="Q613" s="426"/>
      <c r="R613" s="426"/>
      <c r="S613" s="426"/>
      <c r="T613" s="426"/>
      <c r="U613" s="427"/>
      <c r="V613" s="427"/>
      <c r="W613" s="427"/>
      <c r="X613" s="705"/>
      <c r="Y613" s="426"/>
      <c r="Z613" s="426"/>
      <c r="AA613" s="426"/>
      <c r="AB613" s="426"/>
      <c r="AC613" s="426"/>
      <c r="AD613" s="426"/>
      <c r="AE613" s="426"/>
      <c r="AF613" s="426"/>
      <c r="AG613" s="692"/>
      <c r="AH613" s="692"/>
      <c r="AI613" s="692"/>
      <c r="AJ613" s="432"/>
      <c r="AK613" s="432"/>
      <c r="AL613" s="426"/>
    </row>
    <row r="614" spans="2:38">
      <c r="B614" s="426"/>
      <c r="C614" s="426"/>
      <c r="D614" s="426"/>
      <c r="E614" s="426"/>
      <c r="F614" s="426"/>
      <c r="G614" s="426"/>
      <c r="H614" s="426"/>
      <c r="I614" s="426"/>
      <c r="J614" s="426"/>
      <c r="K614" s="426"/>
      <c r="L614" s="426"/>
      <c r="M614" s="426"/>
      <c r="N614" s="426"/>
      <c r="O614" s="426"/>
      <c r="P614" s="426"/>
      <c r="Q614" s="426"/>
      <c r="R614" s="426"/>
      <c r="S614" s="426"/>
      <c r="T614" s="426"/>
      <c r="U614" s="427"/>
      <c r="V614" s="427"/>
      <c r="W614" s="427"/>
      <c r="X614" s="705"/>
      <c r="Y614" s="426"/>
      <c r="Z614" s="426"/>
      <c r="AA614" s="426"/>
      <c r="AB614" s="426"/>
      <c r="AC614" s="426"/>
      <c r="AD614" s="426"/>
      <c r="AE614" s="426"/>
      <c r="AF614" s="426"/>
      <c r="AG614" s="692"/>
      <c r="AH614" s="692"/>
      <c r="AI614" s="692"/>
      <c r="AJ614" s="432"/>
      <c r="AK614" s="432"/>
      <c r="AL614" s="426"/>
    </row>
    <row r="615" spans="2:38">
      <c r="B615" s="426"/>
      <c r="C615" s="426"/>
      <c r="D615" s="426"/>
      <c r="E615" s="426"/>
      <c r="F615" s="426"/>
      <c r="G615" s="426"/>
      <c r="H615" s="426"/>
      <c r="I615" s="426"/>
      <c r="J615" s="426"/>
      <c r="K615" s="426"/>
      <c r="L615" s="426"/>
      <c r="M615" s="426"/>
      <c r="N615" s="426"/>
      <c r="O615" s="426"/>
      <c r="P615" s="426"/>
      <c r="Q615" s="426"/>
      <c r="R615" s="426"/>
      <c r="S615" s="426"/>
      <c r="T615" s="426"/>
      <c r="U615" s="427"/>
      <c r="V615" s="427"/>
      <c r="W615" s="427"/>
      <c r="X615" s="705"/>
      <c r="Y615" s="426"/>
      <c r="Z615" s="426"/>
      <c r="AA615" s="426"/>
      <c r="AB615" s="426"/>
      <c r="AC615" s="426"/>
      <c r="AD615" s="426"/>
      <c r="AE615" s="426"/>
      <c r="AF615" s="426"/>
      <c r="AG615" s="692"/>
      <c r="AH615" s="692"/>
      <c r="AI615" s="692"/>
      <c r="AJ615" s="432"/>
      <c r="AK615" s="432"/>
      <c r="AL615" s="426"/>
    </row>
    <row r="616" spans="2:38">
      <c r="B616" s="426"/>
      <c r="C616" s="426"/>
      <c r="D616" s="426"/>
      <c r="E616" s="426"/>
      <c r="F616" s="426"/>
      <c r="G616" s="426"/>
      <c r="H616" s="426"/>
      <c r="I616" s="426"/>
      <c r="J616" s="426"/>
      <c r="K616" s="426"/>
      <c r="L616" s="426"/>
      <c r="M616" s="426"/>
      <c r="N616" s="426"/>
      <c r="O616" s="426"/>
      <c r="P616" s="426"/>
      <c r="Q616" s="426"/>
      <c r="R616" s="426"/>
      <c r="S616" s="426"/>
      <c r="T616" s="426"/>
      <c r="U616" s="427"/>
      <c r="V616" s="427"/>
      <c r="W616" s="427"/>
      <c r="X616" s="705"/>
      <c r="Y616" s="426"/>
      <c r="Z616" s="426"/>
      <c r="AA616" s="426"/>
      <c r="AB616" s="426"/>
      <c r="AC616" s="426"/>
      <c r="AD616" s="426"/>
      <c r="AE616" s="426"/>
      <c r="AF616" s="426"/>
      <c r="AG616" s="692"/>
      <c r="AH616" s="692"/>
      <c r="AI616" s="692"/>
      <c r="AJ616" s="432"/>
      <c r="AK616" s="432"/>
      <c r="AL616" s="426"/>
    </row>
    <row r="617" spans="2:38">
      <c r="B617" s="426"/>
      <c r="C617" s="426"/>
      <c r="D617" s="426"/>
      <c r="E617" s="426"/>
      <c r="F617" s="426"/>
      <c r="G617" s="426"/>
      <c r="H617" s="426"/>
      <c r="I617" s="426"/>
      <c r="J617" s="426"/>
      <c r="K617" s="426"/>
      <c r="L617" s="426"/>
      <c r="M617" s="426"/>
      <c r="N617" s="426"/>
      <c r="O617" s="426"/>
      <c r="P617" s="426"/>
      <c r="Q617" s="426"/>
      <c r="R617" s="426"/>
      <c r="S617" s="426"/>
      <c r="T617" s="426"/>
      <c r="U617" s="427"/>
      <c r="V617" s="427"/>
      <c r="W617" s="427"/>
      <c r="X617" s="705"/>
      <c r="Y617" s="426"/>
      <c r="Z617" s="426"/>
      <c r="AA617" s="426"/>
      <c r="AB617" s="426"/>
      <c r="AC617" s="426"/>
      <c r="AD617" s="426"/>
      <c r="AE617" s="426"/>
      <c r="AF617" s="426"/>
      <c r="AG617" s="692"/>
      <c r="AH617" s="692"/>
      <c r="AI617" s="692"/>
      <c r="AJ617" s="432"/>
      <c r="AK617" s="432"/>
      <c r="AL617" s="426"/>
    </row>
    <row r="618" spans="2:38">
      <c r="B618" s="426"/>
      <c r="C618" s="426"/>
      <c r="D618" s="426"/>
      <c r="E618" s="426"/>
      <c r="F618" s="426"/>
      <c r="G618" s="426"/>
      <c r="H618" s="426"/>
      <c r="I618" s="426"/>
      <c r="J618" s="426"/>
      <c r="K618" s="426"/>
      <c r="L618" s="426"/>
      <c r="M618" s="426"/>
      <c r="N618" s="426"/>
      <c r="O618" s="426"/>
      <c r="P618" s="426"/>
      <c r="Q618" s="426"/>
      <c r="R618" s="426"/>
      <c r="S618" s="426"/>
      <c r="T618" s="426"/>
      <c r="U618" s="427"/>
      <c r="V618" s="427"/>
      <c r="W618" s="427"/>
      <c r="X618" s="705"/>
      <c r="Y618" s="426"/>
      <c r="Z618" s="426"/>
      <c r="AA618" s="426"/>
      <c r="AB618" s="426"/>
      <c r="AC618" s="426"/>
      <c r="AD618" s="426"/>
      <c r="AE618" s="426"/>
      <c r="AF618" s="426"/>
      <c r="AG618" s="692"/>
      <c r="AH618" s="692"/>
      <c r="AI618" s="692"/>
      <c r="AJ618" s="432"/>
      <c r="AK618" s="432"/>
      <c r="AL618" s="426"/>
    </row>
    <row r="619" spans="2:38">
      <c r="B619" s="426"/>
      <c r="C619" s="426"/>
      <c r="D619" s="426"/>
      <c r="E619" s="426"/>
      <c r="F619" s="426"/>
      <c r="G619" s="426"/>
      <c r="H619" s="426"/>
      <c r="I619" s="426"/>
      <c r="J619" s="426"/>
      <c r="K619" s="426"/>
      <c r="L619" s="426"/>
      <c r="M619" s="426"/>
      <c r="N619" s="426"/>
      <c r="O619" s="426"/>
      <c r="P619" s="426"/>
      <c r="Q619" s="426"/>
      <c r="R619" s="426"/>
      <c r="S619" s="426"/>
      <c r="T619" s="426"/>
      <c r="U619" s="427"/>
      <c r="V619" s="427"/>
      <c r="W619" s="427"/>
      <c r="X619" s="705"/>
      <c r="Y619" s="426"/>
      <c r="Z619" s="426"/>
      <c r="AA619" s="426"/>
      <c r="AB619" s="426"/>
      <c r="AC619" s="426"/>
      <c r="AD619" s="426"/>
      <c r="AE619" s="426"/>
      <c r="AF619" s="426"/>
      <c r="AG619" s="692"/>
      <c r="AH619" s="692"/>
      <c r="AI619" s="692"/>
      <c r="AJ619" s="432"/>
      <c r="AK619" s="432"/>
      <c r="AL619" s="426"/>
    </row>
    <row r="620" spans="2:38">
      <c r="B620" s="426"/>
      <c r="C620" s="426"/>
      <c r="D620" s="426"/>
      <c r="E620" s="426"/>
      <c r="F620" s="426"/>
      <c r="G620" s="426"/>
      <c r="H620" s="426"/>
      <c r="I620" s="426"/>
      <c r="J620" s="426"/>
      <c r="K620" s="426"/>
      <c r="L620" s="426"/>
      <c r="M620" s="426"/>
      <c r="N620" s="426"/>
      <c r="O620" s="426"/>
      <c r="P620" s="426"/>
      <c r="Q620" s="426"/>
      <c r="R620" s="426"/>
      <c r="S620" s="426"/>
      <c r="T620" s="426"/>
      <c r="U620" s="427"/>
      <c r="V620" s="427"/>
      <c r="W620" s="427"/>
      <c r="X620" s="705"/>
      <c r="Y620" s="426"/>
      <c r="Z620" s="426"/>
      <c r="AA620" s="426"/>
      <c r="AB620" s="426"/>
      <c r="AC620" s="426"/>
      <c r="AD620" s="426"/>
      <c r="AE620" s="426"/>
      <c r="AF620" s="426"/>
      <c r="AG620" s="692"/>
      <c r="AH620" s="692"/>
      <c r="AI620" s="692"/>
      <c r="AJ620" s="432"/>
      <c r="AK620" s="432"/>
      <c r="AL620" s="426"/>
    </row>
    <row r="621" spans="2:38">
      <c r="B621" s="426"/>
      <c r="C621" s="426"/>
      <c r="D621" s="426"/>
      <c r="E621" s="426"/>
      <c r="F621" s="426"/>
      <c r="G621" s="426"/>
      <c r="H621" s="426"/>
      <c r="I621" s="426"/>
      <c r="J621" s="426"/>
      <c r="K621" s="426"/>
      <c r="L621" s="426"/>
      <c r="M621" s="426"/>
      <c r="N621" s="426"/>
      <c r="O621" s="426"/>
      <c r="P621" s="426"/>
      <c r="Q621" s="426"/>
      <c r="R621" s="426"/>
      <c r="S621" s="426"/>
      <c r="T621" s="426"/>
      <c r="U621" s="427"/>
      <c r="V621" s="427"/>
      <c r="W621" s="427"/>
      <c r="X621" s="705"/>
      <c r="Y621" s="426"/>
      <c r="Z621" s="426"/>
      <c r="AA621" s="426"/>
      <c r="AB621" s="426"/>
      <c r="AC621" s="426"/>
      <c r="AD621" s="426"/>
      <c r="AE621" s="426"/>
      <c r="AF621" s="426"/>
      <c r="AG621" s="692"/>
      <c r="AH621" s="692"/>
      <c r="AI621" s="692"/>
      <c r="AJ621" s="432"/>
      <c r="AK621" s="432"/>
      <c r="AL621" s="426"/>
    </row>
    <row r="622" spans="2:38">
      <c r="B622" s="426"/>
      <c r="C622" s="426"/>
      <c r="D622" s="426"/>
      <c r="E622" s="426"/>
      <c r="F622" s="426"/>
      <c r="G622" s="426"/>
      <c r="H622" s="426"/>
      <c r="I622" s="426"/>
      <c r="J622" s="426"/>
      <c r="K622" s="426"/>
      <c r="L622" s="426"/>
      <c r="M622" s="426"/>
      <c r="N622" s="426"/>
      <c r="O622" s="426"/>
      <c r="P622" s="426"/>
      <c r="Q622" s="426"/>
      <c r="R622" s="426"/>
      <c r="S622" s="426"/>
      <c r="T622" s="426"/>
      <c r="U622" s="427"/>
      <c r="V622" s="427"/>
      <c r="W622" s="427"/>
      <c r="X622" s="705"/>
      <c r="Y622" s="426"/>
      <c r="Z622" s="426"/>
      <c r="AA622" s="426"/>
      <c r="AB622" s="426"/>
      <c r="AC622" s="426"/>
      <c r="AD622" s="426"/>
      <c r="AE622" s="426"/>
      <c r="AF622" s="426"/>
      <c r="AG622" s="692"/>
      <c r="AH622" s="692"/>
      <c r="AI622" s="692"/>
      <c r="AJ622" s="432"/>
      <c r="AK622" s="432"/>
      <c r="AL622" s="426"/>
    </row>
    <row r="623" spans="2:38">
      <c r="B623" s="426"/>
      <c r="C623" s="426"/>
      <c r="D623" s="426"/>
      <c r="E623" s="426"/>
      <c r="F623" s="426"/>
      <c r="G623" s="426"/>
      <c r="H623" s="426"/>
      <c r="I623" s="426"/>
      <c r="J623" s="426"/>
      <c r="K623" s="426"/>
      <c r="L623" s="426"/>
      <c r="M623" s="426"/>
      <c r="N623" s="426"/>
      <c r="O623" s="426"/>
      <c r="P623" s="426"/>
      <c r="Q623" s="426"/>
      <c r="R623" s="426"/>
      <c r="S623" s="426"/>
      <c r="T623" s="426"/>
      <c r="U623" s="427"/>
      <c r="V623" s="427"/>
      <c r="W623" s="427"/>
      <c r="X623" s="705"/>
      <c r="Y623" s="426"/>
      <c r="Z623" s="426"/>
      <c r="AA623" s="426"/>
      <c r="AB623" s="426"/>
      <c r="AC623" s="426"/>
      <c r="AD623" s="426"/>
      <c r="AE623" s="426"/>
      <c r="AF623" s="426"/>
      <c r="AG623" s="692"/>
      <c r="AH623" s="692"/>
      <c r="AI623" s="692"/>
      <c r="AJ623" s="432"/>
      <c r="AK623" s="432"/>
      <c r="AL623" s="426"/>
    </row>
    <row r="624" spans="2:38">
      <c r="B624" s="426"/>
      <c r="C624" s="426"/>
      <c r="D624" s="426"/>
      <c r="E624" s="426"/>
      <c r="F624" s="426"/>
      <c r="G624" s="426"/>
      <c r="H624" s="426"/>
      <c r="I624" s="426"/>
      <c r="J624" s="426"/>
      <c r="K624" s="426"/>
      <c r="L624" s="426"/>
      <c r="M624" s="426"/>
      <c r="N624" s="426"/>
      <c r="O624" s="426"/>
      <c r="P624" s="426"/>
      <c r="Q624" s="426"/>
      <c r="R624" s="426"/>
      <c r="S624" s="426"/>
      <c r="T624" s="426"/>
      <c r="U624" s="427"/>
      <c r="V624" s="427"/>
      <c r="W624" s="427"/>
      <c r="X624" s="705"/>
      <c r="Y624" s="426"/>
      <c r="Z624" s="426"/>
      <c r="AA624" s="426"/>
      <c r="AB624" s="426"/>
      <c r="AC624" s="426"/>
      <c r="AD624" s="426"/>
      <c r="AE624" s="426"/>
      <c r="AF624" s="426"/>
      <c r="AG624" s="692"/>
      <c r="AH624" s="692"/>
      <c r="AI624" s="692"/>
      <c r="AJ624" s="432"/>
      <c r="AK624" s="432"/>
      <c r="AL624" s="426"/>
    </row>
    <row r="625" spans="2:38">
      <c r="B625" s="426"/>
      <c r="C625" s="426"/>
      <c r="D625" s="426"/>
      <c r="E625" s="426"/>
      <c r="F625" s="426"/>
      <c r="G625" s="426"/>
      <c r="H625" s="426"/>
      <c r="I625" s="426"/>
      <c r="J625" s="426"/>
      <c r="K625" s="426"/>
      <c r="L625" s="426"/>
      <c r="M625" s="426"/>
      <c r="N625" s="426"/>
      <c r="O625" s="426"/>
      <c r="P625" s="426"/>
      <c r="Q625" s="426"/>
      <c r="R625" s="426"/>
      <c r="S625" s="426"/>
      <c r="T625" s="426"/>
      <c r="U625" s="427"/>
      <c r="V625" s="427"/>
      <c r="W625" s="427"/>
      <c r="X625" s="705"/>
      <c r="Y625" s="426"/>
      <c r="Z625" s="426"/>
      <c r="AA625" s="426"/>
      <c r="AB625" s="426"/>
      <c r="AC625" s="426"/>
      <c r="AD625" s="426"/>
      <c r="AE625" s="426"/>
      <c r="AF625" s="426"/>
      <c r="AG625" s="692"/>
      <c r="AH625" s="692"/>
      <c r="AI625" s="692"/>
      <c r="AJ625" s="432"/>
      <c r="AK625" s="432"/>
      <c r="AL625" s="426"/>
    </row>
    <row r="626" spans="2:38">
      <c r="B626" s="426"/>
      <c r="C626" s="426"/>
      <c r="D626" s="426"/>
      <c r="E626" s="426"/>
      <c r="F626" s="426"/>
      <c r="G626" s="426"/>
      <c r="H626" s="426"/>
      <c r="I626" s="426"/>
      <c r="J626" s="426"/>
      <c r="K626" s="426"/>
      <c r="L626" s="426"/>
      <c r="M626" s="426"/>
      <c r="N626" s="426"/>
      <c r="O626" s="426"/>
      <c r="P626" s="426"/>
      <c r="Q626" s="426"/>
      <c r="R626" s="426"/>
      <c r="S626" s="426"/>
      <c r="T626" s="426"/>
      <c r="U626" s="427"/>
      <c r="V626" s="427"/>
      <c r="W626" s="427"/>
      <c r="X626" s="705"/>
      <c r="Y626" s="426"/>
      <c r="Z626" s="426"/>
      <c r="AA626" s="426"/>
      <c r="AB626" s="426"/>
      <c r="AC626" s="426"/>
      <c r="AD626" s="426"/>
      <c r="AE626" s="426"/>
      <c r="AF626" s="426"/>
      <c r="AG626" s="692"/>
      <c r="AH626" s="692"/>
      <c r="AI626" s="692"/>
      <c r="AJ626" s="432"/>
      <c r="AK626" s="432"/>
      <c r="AL626" s="426"/>
    </row>
    <row r="627" spans="2:38">
      <c r="B627" s="426"/>
      <c r="C627" s="426"/>
      <c r="D627" s="426"/>
      <c r="E627" s="426"/>
      <c r="F627" s="426"/>
      <c r="G627" s="426"/>
      <c r="H627" s="426"/>
      <c r="I627" s="426"/>
      <c r="J627" s="426"/>
      <c r="K627" s="426"/>
      <c r="L627" s="426"/>
      <c r="M627" s="426"/>
      <c r="N627" s="426"/>
      <c r="O627" s="426"/>
      <c r="P627" s="426"/>
      <c r="Q627" s="426"/>
      <c r="R627" s="426"/>
      <c r="S627" s="426"/>
      <c r="T627" s="426"/>
      <c r="U627" s="427"/>
      <c r="V627" s="427"/>
      <c r="W627" s="427"/>
      <c r="X627" s="705"/>
      <c r="Y627" s="426"/>
      <c r="Z627" s="426"/>
      <c r="AA627" s="426"/>
      <c r="AB627" s="426"/>
      <c r="AC627" s="426"/>
      <c r="AD627" s="426"/>
      <c r="AE627" s="426"/>
      <c r="AF627" s="426"/>
      <c r="AG627" s="692"/>
      <c r="AH627" s="692"/>
      <c r="AI627" s="692"/>
      <c r="AJ627" s="432"/>
      <c r="AK627" s="432"/>
      <c r="AL627" s="426"/>
    </row>
    <row r="628" spans="2:38">
      <c r="B628" s="426"/>
      <c r="C628" s="426"/>
      <c r="D628" s="426"/>
      <c r="E628" s="426"/>
      <c r="F628" s="426"/>
      <c r="G628" s="426"/>
      <c r="H628" s="426"/>
      <c r="I628" s="426"/>
      <c r="J628" s="426"/>
      <c r="K628" s="426"/>
      <c r="L628" s="426"/>
      <c r="M628" s="426"/>
      <c r="N628" s="426"/>
      <c r="O628" s="426"/>
      <c r="P628" s="426"/>
      <c r="Q628" s="426"/>
      <c r="R628" s="426"/>
      <c r="S628" s="426"/>
      <c r="T628" s="426"/>
      <c r="U628" s="427"/>
      <c r="V628" s="427"/>
      <c r="W628" s="427"/>
      <c r="X628" s="705"/>
      <c r="Y628" s="426"/>
      <c r="Z628" s="426"/>
      <c r="AA628" s="426"/>
      <c r="AB628" s="426"/>
      <c r="AC628" s="426"/>
      <c r="AD628" s="426"/>
      <c r="AE628" s="426"/>
      <c r="AF628" s="426"/>
      <c r="AG628" s="692"/>
      <c r="AH628" s="692"/>
      <c r="AI628" s="692"/>
      <c r="AJ628" s="432"/>
      <c r="AK628" s="432"/>
      <c r="AL628" s="426"/>
    </row>
    <row r="629" spans="2:38">
      <c r="B629" s="426"/>
      <c r="C629" s="426"/>
      <c r="D629" s="426"/>
      <c r="E629" s="426"/>
      <c r="F629" s="426"/>
      <c r="G629" s="426"/>
      <c r="H629" s="426"/>
      <c r="I629" s="426"/>
      <c r="J629" s="426"/>
      <c r="K629" s="426"/>
      <c r="L629" s="426"/>
      <c r="M629" s="426"/>
      <c r="N629" s="426"/>
      <c r="O629" s="426"/>
      <c r="P629" s="426"/>
      <c r="Q629" s="426"/>
      <c r="R629" s="426"/>
      <c r="S629" s="426"/>
      <c r="T629" s="426"/>
      <c r="U629" s="427"/>
      <c r="V629" s="427"/>
      <c r="W629" s="427"/>
      <c r="X629" s="705"/>
      <c r="Y629" s="426"/>
      <c r="Z629" s="426"/>
      <c r="AA629" s="426"/>
      <c r="AB629" s="426"/>
      <c r="AC629" s="426"/>
      <c r="AD629" s="426"/>
      <c r="AE629" s="426"/>
      <c r="AF629" s="426"/>
      <c r="AG629" s="692"/>
      <c r="AH629" s="692"/>
      <c r="AI629" s="692"/>
      <c r="AJ629" s="432"/>
      <c r="AK629" s="432"/>
      <c r="AL629" s="426"/>
    </row>
    <row r="630" spans="2:38">
      <c r="B630" s="426"/>
      <c r="C630" s="426"/>
      <c r="D630" s="426"/>
      <c r="E630" s="426"/>
      <c r="F630" s="426"/>
      <c r="G630" s="426"/>
      <c r="H630" s="426"/>
      <c r="I630" s="426"/>
      <c r="J630" s="426"/>
      <c r="K630" s="426"/>
      <c r="L630" s="426"/>
      <c r="M630" s="426"/>
      <c r="N630" s="426"/>
      <c r="O630" s="426"/>
      <c r="P630" s="426"/>
      <c r="Q630" s="426"/>
      <c r="R630" s="426"/>
      <c r="S630" s="426"/>
      <c r="T630" s="426"/>
      <c r="U630" s="427"/>
      <c r="V630" s="427"/>
      <c r="W630" s="427"/>
      <c r="X630" s="705"/>
      <c r="Y630" s="426"/>
      <c r="Z630" s="426"/>
      <c r="AA630" s="426"/>
      <c r="AB630" s="426"/>
      <c r="AC630" s="426"/>
      <c r="AD630" s="426"/>
      <c r="AE630" s="426"/>
      <c r="AF630" s="426"/>
      <c r="AG630" s="692"/>
      <c r="AH630" s="692"/>
      <c r="AI630" s="692"/>
      <c r="AJ630" s="432"/>
      <c r="AK630" s="432"/>
      <c r="AL630" s="426"/>
    </row>
    <row r="631" spans="2:38">
      <c r="B631" s="426"/>
      <c r="C631" s="426"/>
      <c r="D631" s="426"/>
      <c r="E631" s="426"/>
      <c r="F631" s="426"/>
      <c r="G631" s="426"/>
      <c r="H631" s="426"/>
      <c r="I631" s="426"/>
      <c r="J631" s="426"/>
      <c r="K631" s="426"/>
      <c r="L631" s="426"/>
      <c r="M631" s="426"/>
      <c r="N631" s="426"/>
      <c r="O631" s="426"/>
      <c r="P631" s="426"/>
      <c r="Q631" s="426"/>
      <c r="R631" s="426"/>
      <c r="S631" s="426"/>
      <c r="T631" s="426"/>
      <c r="U631" s="427"/>
      <c r="V631" s="427"/>
      <c r="W631" s="427"/>
      <c r="X631" s="705"/>
      <c r="Y631" s="426"/>
      <c r="Z631" s="426"/>
      <c r="AA631" s="426"/>
      <c r="AB631" s="426"/>
      <c r="AC631" s="426"/>
      <c r="AD631" s="426"/>
      <c r="AE631" s="426"/>
      <c r="AF631" s="426"/>
      <c r="AG631" s="692"/>
      <c r="AH631" s="692"/>
      <c r="AI631" s="692"/>
      <c r="AJ631" s="432"/>
      <c r="AK631" s="432"/>
      <c r="AL631" s="426"/>
    </row>
    <row r="632" spans="2:38">
      <c r="B632" s="426"/>
      <c r="C632" s="426"/>
      <c r="D632" s="426"/>
      <c r="E632" s="426"/>
      <c r="F632" s="426"/>
      <c r="G632" s="426"/>
      <c r="H632" s="426"/>
      <c r="I632" s="426"/>
      <c r="J632" s="426"/>
      <c r="K632" s="426"/>
      <c r="L632" s="426"/>
      <c r="M632" s="426"/>
      <c r="N632" s="426"/>
      <c r="O632" s="426"/>
      <c r="P632" s="426"/>
      <c r="Q632" s="426"/>
      <c r="R632" s="426"/>
      <c r="S632" s="426"/>
      <c r="T632" s="426"/>
      <c r="U632" s="427"/>
      <c r="V632" s="427"/>
      <c r="W632" s="427"/>
      <c r="X632" s="705"/>
      <c r="Y632" s="426"/>
      <c r="Z632" s="426"/>
      <c r="AA632" s="426"/>
      <c r="AB632" s="426"/>
      <c r="AC632" s="426"/>
      <c r="AD632" s="426"/>
      <c r="AE632" s="426"/>
      <c r="AF632" s="426"/>
      <c r="AG632" s="692"/>
      <c r="AH632" s="692"/>
      <c r="AI632" s="692"/>
      <c r="AJ632" s="432"/>
      <c r="AK632" s="432"/>
      <c r="AL632" s="426"/>
    </row>
    <row r="633" spans="2:38">
      <c r="B633" s="426"/>
      <c r="C633" s="426"/>
      <c r="D633" s="426"/>
      <c r="E633" s="426"/>
      <c r="F633" s="426"/>
      <c r="G633" s="426"/>
      <c r="H633" s="426"/>
      <c r="I633" s="426"/>
      <c r="J633" s="426"/>
      <c r="K633" s="426"/>
      <c r="L633" s="426"/>
      <c r="M633" s="426"/>
      <c r="N633" s="426"/>
      <c r="O633" s="426"/>
      <c r="P633" s="426"/>
      <c r="Q633" s="426"/>
      <c r="R633" s="426"/>
      <c r="S633" s="426"/>
      <c r="T633" s="426"/>
      <c r="U633" s="427"/>
      <c r="V633" s="427"/>
      <c r="W633" s="427"/>
      <c r="X633" s="705"/>
      <c r="Y633" s="426"/>
      <c r="Z633" s="426"/>
      <c r="AA633" s="426"/>
      <c r="AB633" s="426"/>
      <c r="AC633" s="426"/>
      <c r="AD633" s="426"/>
      <c r="AE633" s="426"/>
      <c r="AF633" s="426"/>
      <c r="AG633" s="692"/>
      <c r="AH633" s="692"/>
      <c r="AI633" s="692"/>
      <c r="AJ633" s="432"/>
      <c r="AK633" s="432"/>
      <c r="AL633" s="426"/>
    </row>
    <row r="634" spans="2:38">
      <c r="B634" s="426"/>
      <c r="C634" s="426"/>
      <c r="D634" s="426"/>
      <c r="E634" s="426"/>
      <c r="F634" s="426"/>
      <c r="G634" s="426"/>
      <c r="H634" s="426"/>
      <c r="I634" s="426"/>
      <c r="J634" s="426"/>
      <c r="K634" s="426"/>
      <c r="L634" s="426"/>
      <c r="M634" s="426"/>
      <c r="N634" s="426"/>
      <c r="O634" s="426"/>
      <c r="P634" s="426"/>
      <c r="Q634" s="426"/>
      <c r="R634" s="426"/>
      <c r="S634" s="426"/>
      <c r="T634" s="426"/>
      <c r="U634" s="427"/>
      <c r="V634" s="427"/>
      <c r="W634" s="427"/>
      <c r="X634" s="705"/>
      <c r="Y634" s="426"/>
      <c r="Z634" s="426"/>
      <c r="AA634" s="426"/>
      <c r="AB634" s="426"/>
      <c r="AC634" s="426"/>
      <c r="AD634" s="426"/>
      <c r="AE634" s="426"/>
      <c r="AF634" s="426"/>
      <c r="AG634" s="692"/>
      <c r="AH634" s="692"/>
      <c r="AI634" s="692"/>
      <c r="AJ634" s="432"/>
      <c r="AK634" s="432"/>
      <c r="AL634" s="426"/>
    </row>
    <row r="635" spans="2:38">
      <c r="B635" s="426"/>
      <c r="C635" s="426"/>
      <c r="D635" s="426"/>
      <c r="E635" s="426"/>
      <c r="F635" s="426"/>
      <c r="G635" s="426"/>
      <c r="H635" s="426"/>
      <c r="I635" s="426"/>
      <c r="J635" s="426"/>
      <c r="K635" s="426"/>
      <c r="L635" s="426"/>
      <c r="M635" s="426"/>
      <c r="N635" s="426"/>
      <c r="O635" s="426"/>
      <c r="P635" s="426"/>
      <c r="Q635" s="426"/>
      <c r="R635" s="426"/>
      <c r="S635" s="426"/>
      <c r="T635" s="426"/>
      <c r="U635" s="427"/>
      <c r="V635" s="427"/>
      <c r="W635" s="427"/>
      <c r="X635" s="705"/>
      <c r="Y635" s="426"/>
      <c r="Z635" s="426"/>
      <c r="AA635" s="426"/>
      <c r="AB635" s="426"/>
      <c r="AC635" s="426"/>
      <c r="AD635" s="426"/>
      <c r="AE635" s="426"/>
      <c r="AF635" s="426"/>
      <c r="AG635" s="692"/>
      <c r="AH635" s="692"/>
      <c r="AI635" s="692"/>
      <c r="AJ635" s="432"/>
      <c r="AK635" s="432"/>
      <c r="AL635" s="426"/>
    </row>
    <row r="636" spans="2:38">
      <c r="B636" s="426"/>
      <c r="C636" s="426"/>
      <c r="D636" s="426"/>
      <c r="E636" s="426"/>
      <c r="F636" s="426"/>
      <c r="G636" s="426"/>
      <c r="H636" s="426"/>
      <c r="I636" s="426"/>
      <c r="J636" s="426"/>
      <c r="K636" s="426"/>
      <c r="L636" s="426"/>
      <c r="M636" s="426"/>
      <c r="N636" s="426"/>
      <c r="O636" s="426"/>
      <c r="P636" s="426"/>
      <c r="Q636" s="426"/>
      <c r="R636" s="426"/>
      <c r="S636" s="426"/>
      <c r="T636" s="426"/>
      <c r="U636" s="427"/>
      <c r="V636" s="427"/>
      <c r="W636" s="427"/>
      <c r="X636" s="705"/>
      <c r="Y636" s="426"/>
      <c r="Z636" s="426"/>
      <c r="AA636" s="426"/>
      <c r="AB636" s="426"/>
      <c r="AC636" s="426"/>
      <c r="AD636" s="426"/>
      <c r="AE636" s="426"/>
      <c r="AF636" s="426"/>
      <c r="AG636" s="692"/>
      <c r="AH636" s="692"/>
      <c r="AI636" s="692"/>
      <c r="AJ636" s="432"/>
      <c r="AK636" s="432"/>
      <c r="AL636" s="426"/>
    </row>
    <row r="637" spans="2:38">
      <c r="B637" s="426"/>
      <c r="C637" s="426"/>
      <c r="D637" s="426"/>
      <c r="E637" s="426"/>
      <c r="F637" s="426"/>
      <c r="G637" s="426"/>
      <c r="H637" s="426"/>
      <c r="I637" s="426"/>
      <c r="J637" s="426"/>
      <c r="K637" s="426"/>
      <c r="L637" s="426"/>
      <c r="M637" s="426"/>
      <c r="N637" s="426"/>
      <c r="O637" s="426"/>
      <c r="P637" s="426"/>
      <c r="Q637" s="426"/>
      <c r="R637" s="426"/>
      <c r="S637" s="426"/>
      <c r="T637" s="426"/>
      <c r="U637" s="427"/>
      <c r="V637" s="427"/>
      <c r="W637" s="427"/>
      <c r="X637" s="705"/>
      <c r="Y637" s="426"/>
      <c r="Z637" s="426"/>
      <c r="AA637" s="426"/>
      <c r="AB637" s="426"/>
      <c r="AC637" s="426"/>
      <c r="AD637" s="426"/>
      <c r="AE637" s="426"/>
      <c r="AF637" s="426"/>
      <c r="AG637" s="692"/>
      <c r="AH637" s="692"/>
      <c r="AI637" s="692"/>
      <c r="AJ637" s="432"/>
      <c r="AK637" s="432"/>
      <c r="AL637" s="426"/>
    </row>
    <row r="638" spans="2:38">
      <c r="B638" s="426"/>
      <c r="C638" s="426"/>
      <c r="D638" s="426"/>
      <c r="E638" s="426"/>
      <c r="F638" s="426"/>
      <c r="G638" s="426"/>
      <c r="H638" s="426"/>
      <c r="I638" s="426"/>
      <c r="J638" s="426"/>
      <c r="K638" s="426"/>
      <c r="L638" s="426"/>
      <c r="M638" s="426"/>
      <c r="N638" s="426"/>
      <c r="O638" s="426"/>
      <c r="P638" s="426"/>
      <c r="Q638" s="426"/>
      <c r="R638" s="426"/>
      <c r="S638" s="426"/>
      <c r="T638" s="426"/>
      <c r="U638" s="427"/>
      <c r="V638" s="427"/>
      <c r="W638" s="427"/>
      <c r="X638" s="705"/>
      <c r="Y638" s="426"/>
      <c r="Z638" s="426"/>
      <c r="AA638" s="426"/>
      <c r="AB638" s="426"/>
      <c r="AC638" s="426"/>
      <c r="AD638" s="426"/>
      <c r="AE638" s="426"/>
      <c r="AF638" s="426"/>
      <c r="AG638" s="692"/>
      <c r="AH638" s="692"/>
      <c r="AI638" s="692"/>
      <c r="AJ638" s="432"/>
      <c r="AK638" s="432"/>
      <c r="AL638" s="426"/>
    </row>
    <row r="639" spans="2:38">
      <c r="B639" s="426"/>
      <c r="C639" s="426"/>
      <c r="D639" s="426"/>
      <c r="E639" s="426"/>
      <c r="F639" s="426"/>
      <c r="G639" s="426"/>
      <c r="H639" s="426"/>
      <c r="I639" s="426"/>
      <c r="J639" s="426"/>
      <c r="K639" s="426"/>
      <c r="L639" s="426"/>
      <c r="M639" s="426"/>
      <c r="N639" s="426"/>
      <c r="O639" s="426"/>
      <c r="P639" s="426"/>
      <c r="Q639" s="426"/>
      <c r="R639" s="426"/>
      <c r="S639" s="426"/>
      <c r="T639" s="426"/>
      <c r="U639" s="427"/>
      <c r="V639" s="427"/>
      <c r="W639" s="427"/>
      <c r="X639" s="705"/>
      <c r="Y639" s="426"/>
      <c r="Z639" s="426"/>
      <c r="AA639" s="426"/>
      <c r="AB639" s="426"/>
      <c r="AC639" s="426"/>
      <c r="AD639" s="426"/>
      <c r="AE639" s="426"/>
      <c r="AF639" s="426"/>
      <c r="AG639" s="692"/>
      <c r="AH639" s="692"/>
      <c r="AI639" s="692"/>
      <c r="AJ639" s="432"/>
      <c r="AK639" s="432"/>
      <c r="AL639" s="426"/>
    </row>
    <row r="640" spans="2:38">
      <c r="B640" s="426"/>
      <c r="C640" s="426"/>
      <c r="D640" s="426"/>
      <c r="E640" s="426"/>
      <c r="F640" s="426"/>
      <c r="G640" s="426"/>
      <c r="H640" s="426"/>
      <c r="I640" s="426"/>
      <c r="J640" s="426"/>
      <c r="K640" s="426"/>
      <c r="L640" s="426"/>
      <c r="M640" s="426"/>
      <c r="N640" s="426"/>
      <c r="O640" s="426"/>
      <c r="P640" s="426"/>
      <c r="Q640" s="426"/>
      <c r="R640" s="426"/>
      <c r="S640" s="426"/>
      <c r="T640" s="426"/>
      <c r="U640" s="427"/>
      <c r="V640" s="427"/>
      <c r="W640" s="427"/>
      <c r="X640" s="705"/>
      <c r="Y640" s="426"/>
      <c r="Z640" s="426"/>
      <c r="AA640" s="426"/>
      <c r="AB640" s="426"/>
      <c r="AC640" s="426"/>
      <c r="AD640" s="426"/>
      <c r="AE640" s="426"/>
      <c r="AF640" s="426"/>
      <c r="AG640" s="692"/>
      <c r="AH640" s="692"/>
      <c r="AI640" s="692"/>
      <c r="AJ640" s="432"/>
      <c r="AK640" s="432"/>
      <c r="AL640" s="426"/>
    </row>
    <row r="641" spans="2:38">
      <c r="B641" s="426"/>
      <c r="C641" s="426"/>
      <c r="D641" s="426"/>
      <c r="E641" s="426"/>
      <c r="F641" s="426"/>
      <c r="G641" s="426"/>
      <c r="H641" s="426"/>
      <c r="I641" s="426"/>
      <c r="J641" s="426"/>
      <c r="K641" s="426"/>
      <c r="L641" s="426"/>
      <c r="M641" s="426"/>
      <c r="N641" s="426"/>
      <c r="O641" s="426"/>
      <c r="P641" s="426"/>
      <c r="Q641" s="426"/>
      <c r="R641" s="426"/>
      <c r="S641" s="426"/>
      <c r="T641" s="426"/>
      <c r="U641" s="427"/>
      <c r="V641" s="427"/>
      <c r="W641" s="427"/>
      <c r="X641" s="705"/>
      <c r="Y641" s="426"/>
      <c r="Z641" s="426"/>
      <c r="AA641" s="426"/>
      <c r="AB641" s="426"/>
      <c r="AC641" s="426"/>
      <c r="AD641" s="426"/>
      <c r="AE641" s="426"/>
      <c r="AF641" s="426"/>
      <c r="AG641" s="692"/>
      <c r="AH641" s="692"/>
      <c r="AI641" s="692"/>
      <c r="AJ641" s="432"/>
      <c r="AK641" s="432"/>
      <c r="AL641" s="426"/>
    </row>
    <row r="642" spans="2:38">
      <c r="B642" s="426"/>
      <c r="C642" s="426"/>
      <c r="D642" s="426"/>
      <c r="E642" s="426"/>
      <c r="F642" s="426"/>
      <c r="G642" s="426"/>
      <c r="H642" s="426"/>
      <c r="I642" s="426"/>
      <c r="J642" s="426"/>
      <c r="K642" s="426"/>
      <c r="L642" s="426"/>
      <c r="M642" s="426"/>
      <c r="N642" s="426"/>
      <c r="O642" s="426"/>
      <c r="P642" s="426"/>
      <c r="Q642" s="426"/>
      <c r="R642" s="426"/>
      <c r="S642" s="426"/>
      <c r="T642" s="426"/>
      <c r="U642" s="427"/>
      <c r="V642" s="427"/>
      <c r="W642" s="427"/>
      <c r="X642" s="705"/>
      <c r="Y642" s="426"/>
      <c r="Z642" s="426"/>
      <c r="AA642" s="426"/>
      <c r="AB642" s="426"/>
      <c r="AC642" s="426"/>
      <c r="AD642" s="426"/>
      <c r="AE642" s="426"/>
      <c r="AF642" s="426"/>
      <c r="AG642" s="692"/>
      <c r="AH642" s="692"/>
      <c r="AI642" s="692"/>
      <c r="AJ642" s="432"/>
      <c r="AK642" s="432"/>
      <c r="AL642" s="426"/>
    </row>
    <row r="643" spans="2:38">
      <c r="B643" s="426"/>
      <c r="C643" s="426"/>
      <c r="D643" s="426"/>
      <c r="E643" s="426"/>
      <c r="F643" s="426"/>
      <c r="G643" s="426"/>
      <c r="H643" s="426"/>
      <c r="I643" s="426"/>
      <c r="J643" s="426"/>
      <c r="K643" s="426"/>
      <c r="L643" s="426"/>
      <c r="M643" s="426"/>
      <c r="N643" s="426"/>
      <c r="O643" s="426"/>
      <c r="P643" s="426"/>
      <c r="Q643" s="426"/>
      <c r="R643" s="426"/>
      <c r="S643" s="426"/>
      <c r="T643" s="426"/>
      <c r="U643" s="427"/>
      <c r="V643" s="427"/>
      <c r="W643" s="427"/>
      <c r="X643" s="705"/>
      <c r="Y643" s="426"/>
      <c r="Z643" s="426"/>
      <c r="AA643" s="426"/>
      <c r="AB643" s="426"/>
      <c r="AC643" s="426"/>
      <c r="AD643" s="426"/>
      <c r="AE643" s="426"/>
      <c r="AF643" s="426"/>
      <c r="AG643" s="692"/>
      <c r="AH643" s="692"/>
      <c r="AI643" s="692"/>
      <c r="AJ643" s="432"/>
      <c r="AK643" s="432"/>
      <c r="AL643" s="426"/>
    </row>
    <row r="644" spans="2:38">
      <c r="B644" s="426"/>
      <c r="C644" s="426"/>
      <c r="D644" s="426"/>
      <c r="E644" s="426"/>
      <c r="F644" s="426"/>
      <c r="G644" s="426"/>
      <c r="H644" s="426"/>
      <c r="I644" s="426"/>
      <c r="J644" s="426"/>
      <c r="K644" s="426"/>
      <c r="L644" s="426"/>
      <c r="M644" s="426"/>
      <c r="N644" s="426"/>
      <c r="O644" s="426"/>
      <c r="P644" s="426"/>
      <c r="Q644" s="426"/>
      <c r="R644" s="426"/>
      <c r="S644" s="426"/>
      <c r="T644" s="426"/>
      <c r="U644" s="427"/>
      <c r="V644" s="427"/>
      <c r="W644" s="427"/>
      <c r="X644" s="705"/>
      <c r="Y644" s="426"/>
      <c r="Z644" s="426"/>
      <c r="AA644" s="426"/>
      <c r="AB644" s="426"/>
      <c r="AC644" s="426"/>
      <c r="AD644" s="426"/>
      <c r="AE644" s="426"/>
      <c r="AF644" s="426"/>
      <c r="AG644" s="692"/>
      <c r="AH644" s="692"/>
      <c r="AI644" s="692"/>
      <c r="AJ644" s="432"/>
      <c r="AK644" s="432"/>
      <c r="AL644" s="426"/>
    </row>
    <row r="645" spans="2:38">
      <c r="B645" s="426"/>
      <c r="C645" s="426"/>
      <c r="D645" s="426"/>
      <c r="E645" s="426"/>
      <c r="F645" s="426"/>
      <c r="G645" s="426"/>
      <c r="H645" s="426"/>
      <c r="I645" s="426"/>
      <c r="J645" s="426"/>
      <c r="K645" s="426"/>
      <c r="L645" s="426"/>
      <c r="M645" s="426"/>
      <c r="N645" s="426"/>
      <c r="O645" s="426"/>
      <c r="P645" s="426"/>
      <c r="Q645" s="426"/>
      <c r="R645" s="426"/>
      <c r="S645" s="426"/>
      <c r="T645" s="426"/>
      <c r="U645" s="427"/>
      <c r="V645" s="427"/>
      <c r="W645" s="427"/>
      <c r="X645" s="705"/>
      <c r="Y645" s="426"/>
      <c r="Z645" s="426"/>
      <c r="AA645" s="426"/>
      <c r="AB645" s="426"/>
      <c r="AC645" s="426"/>
      <c r="AD645" s="426"/>
      <c r="AE645" s="426"/>
      <c r="AF645" s="426"/>
      <c r="AG645" s="692"/>
      <c r="AH645" s="692"/>
      <c r="AI645" s="692"/>
      <c r="AJ645" s="432"/>
      <c r="AK645" s="432"/>
      <c r="AL645" s="426"/>
    </row>
    <row r="646" spans="2:38">
      <c r="B646" s="426"/>
      <c r="C646" s="426"/>
      <c r="D646" s="426"/>
      <c r="E646" s="426"/>
      <c r="F646" s="426"/>
      <c r="G646" s="426"/>
      <c r="H646" s="426"/>
      <c r="I646" s="426"/>
      <c r="J646" s="426"/>
      <c r="K646" s="426"/>
      <c r="L646" s="426"/>
      <c r="M646" s="426"/>
      <c r="N646" s="426"/>
      <c r="O646" s="426"/>
      <c r="P646" s="426"/>
      <c r="Q646" s="426"/>
      <c r="R646" s="426"/>
      <c r="S646" s="426"/>
      <c r="T646" s="426"/>
      <c r="U646" s="427"/>
      <c r="V646" s="427"/>
      <c r="W646" s="427"/>
      <c r="X646" s="705"/>
      <c r="Y646" s="426"/>
      <c r="Z646" s="426"/>
      <c r="AA646" s="426"/>
      <c r="AB646" s="426"/>
      <c r="AC646" s="426"/>
      <c r="AD646" s="426"/>
      <c r="AE646" s="426"/>
      <c r="AF646" s="426"/>
      <c r="AG646" s="692"/>
      <c r="AH646" s="692"/>
      <c r="AI646" s="692"/>
      <c r="AJ646" s="432"/>
      <c r="AK646" s="432"/>
      <c r="AL646" s="426"/>
    </row>
    <row r="647" spans="2:38">
      <c r="B647" s="426"/>
      <c r="C647" s="426"/>
      <c r="D647" s="426"/>
      <c r="E647" s="426"/>
      <c r="F647" s="426"/>
      <c r="G647" s="426"/>
      <c r="H647" s="426"/>
      <c r="I647" s="426"/>
      <c r="J647" s="426"/>
      <c r="K647" s="426"/>
      <c r="L647" s="426"/>
      <c r="M647" s="426"/>
      <c r="N647" s="426"/>
      <c r="O647" s="426"/>
      <c r="P647" s="426"/>
      <c r="Q647" s="426"/>
      <c r="R647" s="426"/>
      <c r="S647" s="426"/>
      <c r="T647" s="426"/>
      <c r="U647" s="427"/>
      <c r="V647" s="427"/>
      <c r="W647" s="427"/>
      <c r="X647" s="705"/>
      <c r="Y647" s="426"/>
      <c r="Z647" s="426"/>
      <c r="AA647" s="426"/>
      <c r="AB647" s="426"/>
      <c r="AC647" s="426"/>
      <c r="AD647" s="426"/>
      <c r="AE647" s="426"/>
      <c r="AF647" s="426"/>
      <c r="AG647" s="692"/>
      <c r="AH647" s="692"/>
      <c r="AI647" s="692"/>
      <c r="AJ647" s="432"/>
      <c r="AK647" s="432"/>
      <c r="AL647" s="426"/>
    </row>
    <row r="648" spans="2:38">
      <c r="B648" s="426"/>
      <c r="C648" s="426"/>
      <c r="D648" s="426"/>
      <c r="E648" s="426"/>
      <c r="F648" s="426"/>
      <c r="G648" s="426"/>
      <c r="H648" s="426"/>
      <c r="I648" s="426"/>
      <c r="J648" s="426"/>
      <c r="K648" s="426"/>
      <c r="L648" s="426"/>
      <c r="M648" s="426"/>
      <c r="N648" s="426"/>
      <c r="O648" s="426"/>
      <c r="P648" s="426"/>
      <c r="Q648" s="426"/>
      <c r="R648" s="426"/>
      <c r="S648" s="426"/>
      <c r="T648" s="426"/>
      <c r="U648" s="427"/>
      <c r="V648" s="427"/>
      <c r="W648" s="427"/>
      <c r="X648" s="705"/>
      <c r="Y648" s="426"/>
      <c r="Z648" s="426"/>
      <c r="AA648" s="426"/>
      <c r="AB648" s="426"/>
      <c r="AC648" s="426"/>
      <c r="AD648" s="426"/>
      <c r="AE648" s="426"/>
      <c r="AF648" s="426"/>
      <c r="AG648" s="692"/>
      <c r="AH648" s="692"/>
      <c r="AI648" s="692"/>
      <c r="AJ648" s="432"/>
      <c r="AK648" s="432"/>
      <c r="AL648" s="426"/>
    </row>
    <row r="649" spans="2:38">
      <c r="B649" s="426"/>
      <c r="C649" s="426"/>
      <c r="D649" s="426"/>
      <c r="E649" s="426"/>
      <c r="F649" s="426"/>
      <c r="G649" s="426"/>
      <c r="H649" s="426"/>
      <c r="I649" s="426"/>
      <c r="J649" s="426"/>
      <c r="K649" s="426"/>
      <c r="L649" s="426"/>
      <c r="M649" s="426"/>
      <c r="N649" s="426"/>
      <c r="O649" s="426"/>
      <c r="P649" s="426"/>
      <c r="Q649" s="426"/>
      <c r="R649" s="426"/>
      <c r="S649" s="426"/>
      <c r="T649" s="426"/>
      <c r="U649" s="427"/>
      <c r="V649" s="427"/>
      <c r="W649" s="427"/>
      <c r="X649" s="705"/>
      <c r="Y649" s="426"/>
      <c r="Z649" s="426"/>
      <c r="AA649" s="426"/>
      <c r="AB649" s="426"/>
      <c r="AC649" s="426"/>
      <c r="AD649" s="426"/>
      <c r="AE649" s="426"/>
      <c r="AF649" s="426"/>
      <c r="AG649" s="692"/>
      <c r="AH649" s="692"/>
      <c r="AI649" s="692"/>
      <c r="AJ649" s="432"/>
      <c r="AK649" s="432"/>
      <c r="AL649" s="426"/>
    </row>
    <row r="650" spans="2:38">
      <c r="B650" s="426"/>
      <c r="C650" s="426"/>
      <c r="D650" s="426"/>
      <c r="E650" s="426"/>
      <c r="F650" s="426"/>
      <c r="G650" s="426"/>
      <c r="H650" s="426"/>
      <c r="I650" s="426"/>
      <c r="J650" s="426"/>
      <c r="K650" s="426"/>
      <c r="L650" s="426"/>
      <c r="M650" s="426"/>
      <c r="N650" s="426"/>
      <c r="O650" s="426"/>
      <c r="P650" s="426"/>
      <c r="Q650" s="426"/>
      <c r="R650" s="426"/>
      <c r="S650" s="426"/>
      <c r="T650" s="426"/>
      <c r="U650" s="427"/>
      <c r="V650" s="427"/>
      <c r="W650" s="427"/>
      <c r="X650" s="705"/>
      <c r="Y650" s="426"/>
      <c r="Z650" s="426"/>
      <c r="AA650" s="426"/>
      <c r="AB650" s="426"/>
      <c r="AC650" s="426"/>
      <c r="AD650" s="426"/>
      <c r="AE650" s="426"/>
      <c r="AF650" s="426"/>
      <c r="AG650" s="692"/>
      <c r="AH650" s="692"/>
      <c r="AI650" s="692"/>
      <c r="AJ650" s="432"/>
      <c r="AK650" s="432"/>
      <c r="AL650" s="426"/>
    </row>
    <row r="651" spans="2:38">
      <c r="B651" s="426"/>
      <c r="C651" s="426"/>
      <c r="D651" s="426"/>
      <c r="E651" s="426"/>
      <c r="F651" s="426"/>
      <c r="G651" s="426"/>
      <c r="H651" s="426"/>
      <c r="I651" s="426"/>
      <c r="J651" s="426"/>
      <c r="K651" s="426"/>
      <c r="L651" s="426"/>
      <c r="M651" s="426"/>
      <c r="N651" s="426"/>
      <c r="O651" s="426"/>
      <c r="P651" s="426"/>
      <c r="Q651" s="426"/>
      <c r="R651" s="426"/>
      <c r="S651" s="426"/>
      <c r="T651" s="426"/>
      <c r="U651" s="427"/>
      <c r="V651" s="427"/>
      <c r="W651" s="427"/>
      <c r="X651" s="705"/>
      <c r="Y651" s="426"/>
      <c r="Z651" s="426"/>
      <c r="AA651" s="426"/>
      <c r="AB651" s="426"/>
      <c r="AC651" s="426"/>
      <c r="AD651" s="426"/>
      <c r="AE651" s="426"/>
      <c r="AF651" s="426"/>
      <c r="AG651" s="692"/>
      <c r="AH651" s="692"/>
      <c r="AI651" s="692"/>
      <c r="AJ651" s="432"/>
      <c r="AK651" s="432"/>
      <c r="AL651" s="426"/>
    </row>
    <row r="652" spans="2:38">
      <c r="B652" s="426"/>
      <c r="C652" s="426"/>
      <c r="D652" s="426"/>
      <c r="E652" s="426"/>
      <c r="F652" s="426"/>
      <c r="G652" s="426"/>
      <c r="H652" s="426"/>
      <c r="I652" s="426"/>
      <c r="J652" s="426"/>
      <c r="K652" s="426"/>
      <c r="L652" s="426"/>
      <c r="M652" s="426"/>
      <c r="N652" s="426"/>
      <c r="O652" s="426"/>
      <c r="P652" s="426"/>
      <c r="Q652" s="426"/>
      <c r="R652" s="426"/>
      <c r="S652" s="426"/>
      <c r="T652" s="426"/>
      <c r="U652" s="427"/>
      <c r="V652" s="427"/>
      <c r="W652" s="427"/>
      <c r="X652" s="705"/>
      <c r="Y652" s="426"/>
      <c r="Z652" s="426"/>
      <c r="AA652" s="426"/>
      <c r="AB652" s="426"/>
      <c r="AC652" s="426"/>
      <c r="AD652" s="426"/>
      <c r="AE652" s="426"/>
      <c r="AF652" s="426"/>
      <c r="AG652" s="692"/>
      <c r="AH652" s="692"/>
      <c r="AI652" s="692"/>
      <c r="AJ652" s="432"/>
      <c r="AK652" s="432"/>
      <c r="AL652" s="426"/>
    </row>
    <row r="653" spans="2:38">
      <c r="B653" s="426"/>
      <c r="C653" s="426"/>
      <c r="D653" s="426"/>
      <c r="E653" s="426"/>
      <c r="F653" s="426"/>
      <c r="G653" s="426"/>
      <c r="H653" s="426"/>
      <c r="I653" s="426"/>
      <c r="J653" s="426"/>
      <c r="K653" s="426"/>
      <c r="L653" s="426"/>
      <c r="M653" s="426"/>
      <c r="N653" s="426"/>
      <c r="O653" s="426"/>
      <c r="P653" s="426"/>
      <c r="Q653" s="426"/>
      <c r="R653" s="426"/>
      <c r="S653" s="426"/>
      <c r="T653" s="426"/>
      <c r="U653" s="427"/>
      <c r="V653" s="427"/>
      <c r="W653" s="427"/>
      <c r="X653" s="705"/>
      <c r="Y653" s="426"/>
      <c r="Z653" s="426"/>
      <c r="AA653" s="426"/>
      <c r="AB653" s="426"/>
      <c r="AC653" s="426"/>
      <c r="AD653" s="426"/>
      <c r="AE653" s="426"/>
      <c r="AF653" s="426"/>
      <c r="AG653" s="692"/>
      <c r="AH653" s="692"/>
      <c r="AI653" s="692"/>
      <c r="AJ653" s="432"/>
      <c r="AK653" s="432"/>
      <c r="AL653" s="426"/>
    </row>
    <row r="654" spans="2:38">
      <c r="B654" s="426"/>
      <c r="C654" s="426"/>
      <c r="D654" s="426"/>
      <c r="E654" s="426"/>
      <c r="F654" s="426"/>
      <c r="G654" s="426"/>
      <c r="H654" s="426"/>
      <c r="I654" s="426"/>
      <c r="J654" s="426"/>
      <c r="K654" s="426"/>
      <c r="L654" s="426"/>
      <c r="M654" s="426"/>
      <c r="N654" s="426"/>
      <c r="O654" s="426"/>
      <c r="P654" s="426"/>
      <c r="Q654" s="426"/>
      <c r="R654" s="426"/>
      <c r="S654" s="426"/>
      <c r="T654" s="426"/>
      <c r="U654" s="427"/>
      <c r="V654" s="427"/>
      <c r="W654" s="427"/>
      <c r="X654" s="705"/>
      <c r="Y654" s="426"/>
      <c r="Z654" s="426"/>
      <c r="AA654" s="426"/>
      <c r="AB654" s="426"/>
      <c r="AC654" s="426"/>
      <c r="AD654" s="426"/>
      <c r="AE654" s="426"/>
      <c r="AF654" s="426"/>
      <c r="AG654" s="692"/>
      <c r="AH654" s="692"/>
      <c r="AI654" s="692"/>
      <c r="AJ654" s="432"/>
      <c r="AK654" s="432"/>
      <c r="AL654" s="426"/>
    </row>
    <row r="655" spans="2:38">
      <c r="B655" s="426"/>
      <c r="C655" s="426"/>
      <c r="D655" s="426"/>
      <c r="E655" s="426"/>
      <c r="F655" s="426"/>
      <c r="G655" s="426"/>
      <c r="H655" s="426"/>
      <c r="I655" s="426"/>
      <c r="J655" s="426"/>
      <c r="K655" s="426"/>
      <c r="L655" s="426"/>
      <c r="M655" s="426"/>
      <c r="N655" s="426"/>
      <c r="O655" s="426"/>
      <c r="P655" s="426"/>
      <c r="Q655" s="426"/>
      <c r="R655" s="426"/>
      <c r="S655" s="426"/>
      <c r="T655" s="426"/>
      <c r="U655" s="427"/>
      <c r="V655" s="427"/>
      <c r="W655" s="427"/>
      <c r="X655" s="705"/>
      <c r="Y655" s="426"/>
      <c r="Z655" s="426"/>
      <c r="AA655" s="426"/>
      <c r="AB655" s="426"/>
      <c r="AC655" s="426"/>
      <c r="AD655" s="426"/>
      <c r="AE655" s="426"/>
      <c r="AF655" s="426"/>
      <c r="AG655" s="692"/>
      <c r="AH655" s="692"/>
      <c r="AI655" s="692"/>
      <c r="AJ655" s="432"/>
      <c r="AK655" s="432"/>
      <c r="AL655" s="426"/>
    </row>
    <row r="656" spans="2:38">
      <c r="B656" s="426"/>
      <c r="C656" s="426"/>
      <c r="D656" s="426"/>
      <c r="E656" s="426"/>
      <c r="F656" s="426"/>
      <c r="G656" s="426"/>
      <c r="H656" s="426"/>
      <c r="I656" s="426"/>
      <c r="J656" s="426"/>
      <c r="K656" s="426"/>
      <c r="L656" s="426"/>
      <c r="M656" s="426"/>
      <c r="N656" s="426"/>
      <c r="O656" s="426"/>
      <c r="P656" s="426"/>
      <c r="Q656" s="426"/>
      <c r="R656" s="426"/>
      <c r="S656" s="426"/>
      <c r="T656" s="426"/>
      <c r="U656" s="427"/>
      <c r="V656" s="427"/>
      <c r="W656" s="427"/>
      <c r="X656" s="705"/>
      <c r="Y656" s="426"/>
      <c r="Z656" s="426"/>
      <c r="AA656" s="426"/>
      <c r="AB656" s="426"/>
      <c r="AC656" s="426"/>
      <c r="AD656" s="426"/>
      <c r="AE656" s="426"/>
      <c r="AF656" s="426"/>
      <c r="AG656" s="692"/>
      <c r="AH656" s="692"/>
      <c r="AI656" s="692"/>
      <c r="AJ656" s="432"/>
      <c r="AK656" s="432"/>
      <c r="AL656" s="426"/>
    </row>
    <row r="657" spans="2:38">
      <c r="B657" s="426"/>
      <c r="C657" s="426"/>
      <c r="D657" s="426"/>
      <c r="E657" s="426"/>
      <c r="F657" s="426"/>
      <c r="G657" s="426"/>
      <c r="H657" s="426"/>
      <c r="I657" s="426"/>
      <c r="J657" s="426"/>
      <c r="K657" s="426"/>
      <c r="L657" s="426"/>
      <c r="M657" s="426"/>
      <c r="N657" s="426"/>
      <c r="O657" s="426"/>
      <c r="P657" s="426"/>
      <c r="Q657" s="426"/>
      <c r="R657" s="426"/>
      <c r="S657" s="426"/>
      <c r="T657" s="426"/>
      <c r="U657" s="427"/>
      <c r="V657" s="427"/>
      <c r="W657" s="427"/>
      <c r="X657" s="705"/>
      <c r="Y657" s="426"/>
      <c r="Z657" s="426"/>
      <c r="AA657" s="426"/>
      <c r="AB657" s="426"/>
      <c r="AC657" s="426"/>
      <c r="AD657" s="426"/>
      <c r="AE657" s="426"/>
      <c r="AF657" s="426"/>
      <c r="AG657" s="692"/>
      <c r="AH657" s="692"/>
      <c r="AI657" s="692"/>
      <c r="AJ657" s="432"/>
      <c r="AK657" s="432"/>
      <c r="AL657" s="426"/>
    </row>
    <row r="658" spans="2:38">
      <c r="B658" s="426"/>
      <c r="C658" s="426"/>
      <c r="D658" s="426"/>
      <c r="E658" s="426"/>
      <c r="F658" s="426"/>
      <c r="G658" s="426"/>
      <c r="H658" s="426"/>
      <c r="I658" s="426"/>
      <c r="J658" s="426"/>
      <c r="K658" s="426"/>
      <c r="L658" s="426"/>
      <c r="M658" s="426"/>
      <c r="N658" s="426"/>
      <c r="O658" s="426"/>
      <c r="P658" s="426"/>
      <c r="Q658" s="426"/>
      <c r="R658" s="426"/>
      <c r="S658" s="426"/>
      <c r="T658" s="426"/>
      <c r="U658" s="427"/>
      <c r="V658" s="427"/>
      <c r="W658" s="427"/>
      <c r="X658" s="705"/>
      <c r="Y658" s="426"/>
      <c r="Z658" s="426"/>
      <c r="AA658" s="426"/>
      <c r="AB658" s="426"/>
      <c r="AC658" s="426"/>
      <c r="AD658" s="426"/>
      <c r="AE658" s="426"/>
      <c r="AF658" s="426"/>
      <c r="AG658" s="692"/>
      <c r="AH658" s="692"/>
      <c r="AI658" s="692"/>
      <c r="AJ658" s="432"/>
      <c r="AK658" s="432"/>
      <c r="AL658" s="426"/>
    </row>
    <row r="659" spans="2:38">
      <c r="B659" s="426"/>
      <c r="C659" s="426"/>
      <c r="D659" s="426"/>
      <c r="E659" s="426"/>
      <c r="F659" s="426"/>
      <c r="G659" s="426"/>
      <c r="H659" s="426"/>
      <c r="I659" s="426"/>
      <c r="J659" s="426"/>
      <c r="K659" s="426"/>
      <c r="L659" s="426"/>
      <c r="M659" s="426"/>
      <c r="N659" s="426"/>
      <c r="O659" s="426"/>
      <c r="P659" s="426"/>
      <c r="Q659" s="426"/>
      <c r="R659" s="426"/>
      <c r="S659" s="426"/>
      <c r="T659" s="426"/>
      <c r="U659" s="427"/>
      <c r="V659" s="427"/>
      <c r="W659" s="427"/>
      <c r="X659" s="705"/>
      <c r="Y659" s="426"/>
      <c r="Z659" s="426"/>
      <c r="AA659" s="426"/>
      <c r="AB659" s="426"/>
      <c r="AC659" s="426"/>
      <c r="AD659" s="426"/>
      <c r="AE659" s="426"/>
      <c r="AF659" s="426"/>
      <c r="AG659" s="692"/>
      <c r="AH659" s="692"/>
      <c r="AI659" s="692"/>
      <c r="AJ659" s="432"/>
      <c r="AK659" s="432"/>
      <c r="AL659" s="426"/>
    </row>
    <row r="660" spans="2:38">
      <c r="B660" s="426"/>
      <c r="C660" s="426"/>
      <c r="D660" s="426"/>
      <c r="E660" s="426"/>
      <c r="F660" s="426"/>
      <c r="G660" s="426"/>
      <c r="H660" s="426"/>
      <c r="I660" s="426"/>
      <c r="J660" s="426"/>
      <c r="K660" s="426"/>
      <c r="L660" s="426"/>
      <c r="M660" s="426"/>
      <c r="N660" s="426"/>
      <c r="O660" s="426"/>
      <c r="P660" s="426"/>
      <c r="Q660" s="426"/>
      <c r="R660" s="426"/>
      <c r="S660" s="426"/>
      <c r="T660" s="426"/>
      <c r="U660" s="427"/>
      <c r="V660" s="427"/>
      <c r="W660" s="427"/>
      <c r="X660" s="705"/>
      <c r="Y660" s="426"/>
      <c r="Z660" s="426"/>
      <c r="AA660" s="426"/>
      <c r="AB660" s="426"/>
      <c r="AC660" s="426"/>
      <c r="AD660" s="426"/>
      <c r="AE660" s="426"/>
      <c r="AF660" s="426"/>
      <c r="AG660" s="692"/>
      <c r="AH660" s="692"/>
      <c r="AI660" s="692"/>
      <c r="AJ660" s="432"/>
      <c r="AK660" s="432"/>
      <c r="AL660" s="426"/>
    </row>
    <row r="661" spans="2:38">
      <c r="B661" s="426"/>
      <c r="C661" s="426"/>
      <c r="D661" s="426"/>
      <c r="E661" s="426"/>
      <c r="F661" s="426"/>
      <c r="G661" s="426"/>
      <c r="H661" s="426"/>
      <c r="I661" s="426"/>
      <c r="J661" s="426"/>
      <c r="K661" s="426"/>
      <c r="L661" s="426"/>
      <c r="M661" s="426"/>
      <c r="N661" s="426"/>
      <c r="O661" s="426"/>
      <c r="P661" s="426"/>
      <c r="Q661" s="426"/>
      <c r="R661" s="426"/>
      <c r="S661" s="426"/>
      <c r="T661" s="426"/>
      <c r="U661" s="427"/>
      <c r="V661" s="427"/>
      <c r="W661" s="427"/>
      <c r="X661" s="705"/>
      <c r="Y661" s="426"/>
      <c r="Z661" s="426"/>
      <c r="AA661" s="426"/>
      <c r="AB661" s="426"/>
      <c r="AC661" s="426"/>
      <c r="AD661" s="426"/>
      <c r="AE661" s="426"/>
      <c r="AF661" s="426"/>
      <c r="AG661" s="692"/>
      <c r="AH661" s="692"/>
      <c r="AI661" s="692"/>
      <c r="AJ661" s="432"/>
      <c r="AK661" s="432"/>
      <c r="AL661" s="426"/>
    </row>
    <row r="662" spans="2:38">
      <c r="B662" s="426"/>
      <c r="C662" s="426"/>
      <c r="D662" s="426"/>
      <c r="E662" s="426"/>
      <c r="F662" s="426"/>
      <c r="G662" s="426"/>
      <c r="H662" s="426"/>
      <c r="I662" s="426"/>
      <c r="J662" s="426"/>
      <c r="K662" s="426"/>
      <c r="L662" s="426"/>
      <c r="M662" s="426"/>
      <c r="N662" s="426"/>
      <c r="O662" s="426"/>
      <c r="P662" s="426"/>
      <c r="Q662" s="426"/>
      <c r="R662" s="426"/>
      <c r="S662" s="426"/>
      <c r="T662" s="426"/>
      <c r="U662" s="427"/>
      <c r="V662" s="427"/>
      <c r="W662" s="427"/>
      <c r="X662" s="705"/>
      <c r="Y662" s="426"/>
      <c r="Z662" s="426"/>
      <c r="AA662" s="426"/>
      <c r="AB662" s="426"/>
      <c r="AC662" s="426"/>
      <c r="AD662" s="426"/>
      <c r="AE662" s="426"/>
      <c r="AF662" s="426"/>
      <c r="AG662" s="692"/>
      <c r="AH662" s="692"/>
      <c r="AI662" s="692"/>
      <c r="AJ662" s="432"/>
      <c r="AK662" s="432"/>
      <c r="AL662" s="426"/>
    </row>
    <row r="663" spans="2:38">
      <c r="B663" s="426"/>
      <c r="C663" s="426"/>
      <c r="D663" s="426"/>
      <c r="E663" s="426"/>
      <c r="F663" s="426"/>
      <c r="G663" s="426"/>
      <c r="H663" s="426"/>
      <c r="I663" s="426"/>
      <c r="J663" s="426"/>
      <c r="K663" s="426"/>
      <c r="L663" s="426"/>
      <c r="M663" s="426"/>
      <c r="N663" s="426"/>
      <c r="O663" s="426"/>
      <c r="P663" s="426"/>
      <c r="Q663" s="426"/>
      <c r="R663" s="426"/>
      <c r="S663" s="426"/>
      <c r="T663" s="426"/>
      <c r="U663" s="427"/>
      <c r="V663" s="427"/>
      <c r="W663" s="427"/>
      <c r="X663" s="705"/>
      <c r="Y663" s="426"/>
      <c r="Z663" s="426"/>
      <c r="AA663" s="426"/>
      <c r="AB663" s="426"/>
      <c r="AC663" s="426"/>
      <c r="AD663" s="426"/>
      <c r="AE663" s="426"/>
      <c r="AF663" s="426"/>
      <c r="AG663" s="692"/>
      <c r="AH663" s="692"/>
      <c r="AI663" s="692"/>
      <c r="AJ663" s="432"/>
      <c r="AK663" s="432"/>
      <c r="AL663" s="426"/>
    </row>
    <row r="664" spans="2:38">
      <c r="B664" s="426"/>
      <c r="C664" s="426"/>
      <c r="D664" s="426"/>
      <c r="E664" s="426"/>
      <c r="F664" s="426"/>
      <c r="G664" s="426"/>
      <c r="H664" s="426"/>
      <c r="I664" s="426"/>
      <c r="J664" s="426"/>
      <c r="K664" s="426"/>
      <c r="L664" s="426"/>
      <c r="M664" s="426"/>
      <c r="N664" s="426"/>
      <c r="O664" s="426"/>
      <c r="P664" s="426"/>
      <c r="Q664" s="426"/>
      <c r="R664" s="426"/>
      <c r="S664" s="426"/>
      <c r="T664" s="426"/>
      <c r="U664" s="427"/>
      <c r="V664" s="427"/>
      <c r="W664" s="427"/>
      <c r="X664" s="705"/>
      <c r="Y664" s="426"/>
      <c r="Z664" s="426"/>
      <c r="AA664" s="426"/>
      <c r="AB664" s="426"/>
      <c r="AC664" s="426"/>
      <c r="AD664" s="426"/>
      <c r="AE664" s="426"/>
      <c r="AF664" s="426"/>
      <c r="AG664" s="692"/>
      <c r="AH664" s="692"/>
      <c r="AI664" s="692"/>
      <c r="AJ664" s="432"/>
      <c r="AK664" s="432"/>
      <c r="AL664" s="426"/>
    </row>
    <row r="665" spans="2:38">
      <c r="B665" s="426"/>
      <c r="C665" s="426"/>
      <c r="D665" s="426"/>
      <c r="E665" s="426"/>
      <c r="F665" s="426"/>
      <c r="G665" s="426"/>
      <c r="H665" s="426"/>
      <c r="I665" s="426"/>
      <c r="J665" s="426"/>
      <c r="K665" s="426"/>
      <c r="L665" s="426"/>
      <c r="M665" s="426"/>
      <c r="N665" s="426"/>
      <c r="O665" s="426"/>
      <c r="P665" s="426"/>
      <c r="Q665" s="426"/>
      <c r="R665" s="426"/>
      <c r="S665" s="426"/>
      <c r="T665" s="426"/>
      <c r="U665" s="427"/>
      <c r="V665" s="427"/>
      <c r="W665" s="427"/>
      <c r="X665" s="705"/>
      <c r="Y665" s="426"/>
      <c r="Z665" s="426"/>
      <c r="AA665" s="426"/>
      <c r="AB665" s="426"/>
      <c r="AC665" s="426"/>
      <c r="AD665" s="426"/>
      <c r="AE665" s="426"/>
      <c r="AF665" s="426"/>
      <c r="AG665" s="692"/>
      <c r="AH665" s="692"/>
      <c r="AI665" s="692"/>
      <c r="AJ665" s="432"/>
      <c r="AK665" s="432"/>
      <c r="AL665" s="426"/>
    </row>
    <row r="666" spans="2:38">
      <c r="B666" s="426"/>
      <c r="C666" s="426"/>
      <c r="D666" s="426"/>
      <c r="E666" s="426"/>
      <c r="F666" s="426"/>
      <c r="G666" s="426"/>
      <c r="H666" s="426"/>
      <c r="I666" s="426"/>
      <c r="J666" s="426"/>
      <c r="K666" s="426"/>
      <c r="L666" s="426"/>
      <c r="M666" s="426"/>
      <c r="N666" s="426"/>
      <c r="O666" s="426"/>
      <c r="P666" s="426"/>
      <c r="Q666" s="426"/>
      <c r="R666" s="426"/>
      <c r="S666" s="426"/>
      <c r="T666" s="426"/>
      <c r="U666" s="427"/>
      <c r="V666" s="427"/>
      <c r="W666" s="427"/>
      <c r="X666" s="705"/>
      <c r="Y666" s="426"/>
      <c r="Z666" s="426"/>
      <c r="AA666" s="426"/>
      <c r="AB666" s="426"/>
      <c r="AC666" s="426"/>
      <c r="AD666" s="426"/>
      <c r="AE666" s="426"/>
      <c r="AF666" s="426"/>
      <c r="AG666" s="692"/>
      <c r="AH666" s="692"/>
      <c r="AI666" s="692"/>
      <c r="AJ666" s="432"/>
      <c r="AK666" s="432"/>
      <c r="AL666" s="426"/>
    </row>
    <row r="667" spans="2:38">
      <c r="B667" s="426"/>
      <c r="C667" s="426"/>
      <c r="D667" s="426"/>
      <c r="E667" s="426"/>
      <c r="F667" s="426"/>
      <c r="G667" s="426"/>
      <c r="H667" s="426"/>
      <c r="I667" s="426"/>
      <c r="J667" s="426"/>
      <c r="K667" s="426"/>
      <c r="L667" s="426"/>
      <c r="M667" s="426"/>
      <c r="N667" s="426"/>
      <c r="O667" s="426"/>
      <c r="P667" s="426"/>
      <c r="Q667" s="426"/>
      <c r="R667" s="426"/>
      <c r="S667" s="426"/>
      <c r="T667" s="426"/>
      <c r="U667" s="427"/>
      <c r="V667" s="427"/>
      <c r="W667" s="427"/>
      <c r="X667" s="705"/>
      <c r="Y667" s="426"/>
      <c r="Z667" s="426"/>
      <c r="AA667" s="426"/>
      <c r="AB667" s="426"/>
      <c r="AC667" s="426"/>
      <c r="AD667" s="426"/>
      <c r="AE667" s="426"/>
      <c r="AF667" s="426"/>
      <c r="AG667" s="692"/>
      <c r="AH667" s="692"/>
      <c r="AI667" s="692"/>
      <c r="AJ667" s="432"/>
      <c r="AK667" s="432"/>
      <c r="AL667" s="426"/>
    </row>
    <row r="668" spans="2:38">
      <c r="B668" s="426"/>
      <c r="C668" s="426"/>
      <c r="D668" s="426"/>
      <c r="E668" s="426"/>
      <c r="F668" s="426"/>
      <c r="G668" s="426"/>
      <c r="H668" s="426"/>
      <c r="I668" s="426"/>
      <c r="J668" s="426"/>
      <c r="K668" s="426"/>
      <c r="L668" s="426"/>
      <c r="M668" s="426"/>
      <c r="N668" s="426"/>
      <c r="O668" s="426"/>
      <c r="P668" s="426"/>
      <c r="Q668" s="426"/>
      <c r="R668" s="426"/>
      <c r="S668" s="426"/>
      <c r="T668" s="426"/>
      <c r="U668" s="427"/>
      <c r="V668" s="427"/>
      <c r="W668" s="427"/>
      <c r="X668" s="705"/>
      <c r="Y668" s="426"/>
      <c r="Z668" s="426"/>
      <c r="AA668" s="426"/>
      <c r="AB668" s="426"/>
      <c r="AC668" s="426"/>
      <c r="AD668" s="426"/>
      <c r="AE668" s="426"/>
      <c r="AF668" s="426"/>
      <c r="AG668" s="692"/>
      <c r="AH668" s="692"/>
      <c r="AI668" s="692"/>
      <c r="AJ668" s="432"/>
      <c r="AK668" s="432"/>
      <c r="AL668" s="426"/>
    </row>
    <row r="669" spans="2:38">
      <c r="B669" s="426"/>
      <c r="C669" s="426"/>
      <c r="D669" s="426"/>
      <c r="E669" s="426"/>
      <c r="F669" s="426"/>
      <c r="G669" s="426"/>
      <c r="H669" s="426"/>
      <c r="I669" s="426"/>
      <c r="J669" s="426"/>
      <c r="K669" s="426"/>
      <c r="L669" s="426"/>
      <c r="M669" s="426"/>
      <c r="N669" s="426"/>
      <c r="O669" s="426"/>
      <c r="P669" s="426"/>
      <c r="Q669" s="426"/>
      <c r="R669" s="426"/>
      <c r="S669" s="426"/>
      <c r="T669" s="426"/>
      <c r="U669" s="427"/>
      <c r="V669" s="427"/>
      <c r="W669" s="427"/>
      <c r="X669" s="705"/>
      <c r="Y669" s="426"/>
      <c r="Z669" s="426"/>
      <c r="AA669" s="426"/>
      <c r="AB669" s="426"/>
      <c r="AC669" s="426"/>
      <c r="AD669" s="426"/>
      <c r="AE669" s="426"/>
      <c r="AF669" s="426"/>
      <c r="AG669" s="692"/>
      <c r="AH669" s="692"/>
      <c r="AI669" s="692"/>
      <c r="AJ669" s="432"/>
      <c r="AK669" s="432"/>
      <c r="AL669" s="426"/>
    </row>
    <row r="670" spans="2:38">
      <c r="B670" s="426"/>
      <c r="C670" s="426"/>
      <c r="D670" s="426"/>
      <c r="E670" s="426"/>
      <c r="F670" s="426"/>
      <c r="G670" s="426"/>
      <c r="H670" s="426"/>
      <c r="I670" s="426"/>
      <c r="J670" s="426"/>
      <c r="K670" s="426"/>
      <c r="L670" s="426"/>
      <c r="M670" s="426"/>
      <c r="N670" s="426"/>
      <c r="O670" s="426"/>
      <c r="P670" s="426"/>
      <c r="Q670" s="426"/>
      <c r="R670" s="426"/>
      <c r="S670" s="426"/>
      <c r="T670" s="426"/>
      <c r="U670" s="427"/>
      <c r="V670" s="427"/>
      <c r="W670" s="427"/>
      <c r="X670" s="705"/>
      <c r="Y670" s="426"/>
      <c r="Z670" s="426"/>
      <c r="AA670" s="426"/>
      <c r="AB670" s="426"/>
      <c r="AC670" s="426"/>
      <c r="AD670" s="426"/>
      <c r="AE670" s="426"/>
      <c r="AF670" s="426"/>
      <c r="AG670" s="692"/>
      <c r="AH670" s="692"/>
      <c r="AI670" s="692"/>
      <c r="AJ670" s="432"/>
      <c r="AK670" s="432"/>
      <c r="AL670" s="426"/>
    </row>
    <row r="671" spans="2:38">
      <c r="B671" s="426"/>
      <c r="C671" s="426"/>
      <c r="D671" s="426"/>
      <c r="E671" s="426"/>
      <c r="F671" s="426"/>
      <c r="G671" s="426"/>
      <c r="H671" s="426"/>
      <c r="I671" s="426"/>
      <c r="J671" s="426"/>
      <c r="K671" s="426"/>
      <c r="L671" s="426"/>
      <c r="M671" s="426"/>
      <c r="N671" s="426"/>
      <c r="O671" s="426"/>
      <c r="P671" s="426"/>
      <c r="Q671" s="426"/>
      <c r="R671" s="426"/>
      <c r="S671" s="426"/>
      <c r="T671" s="426"/>
      <c r="U671" s="427"/>
      <c r="V671" s="427"/>
      <c r="W671" s="427"/>
      <c r="X671" s="705"/>
      <c r="Y671" s="426"/>
      <c r="Z671" s="426"/>
      <c r="AA671" s="426"/>
      <c r="AB671" s="426"/>
      <c r="AC671" s="426"/>
      <c r="AD671" s="426"/>
      <c r="AE671" s="426"/>
      <c r="AF671" s="426"/>
      <c r="AG671" s="692"/>
      <c r="AH671" s="692"/>
      <c r="AI671" s="692"/>
      <c r="AJ671" s="432"/>
      <c r="AK671" s="432"/>
      <c r="AL671" s="426"/>
    </row>
    <row r="672" spans="2:38">
      <c r="B672" s="426"/>
      <c r="C672" s="426"/>
      <c r="D672" s="426"/>
      <c r="E672" s="426"/>
      <c r="F672" s="426"/>
      <c r="G672" s="426"/>
      <c r="H672" s="426"/>
      <c r="I672" s="426"/>
      <c r="J672" s="426"/>
      <c r="K672" s="426"/>
      <c r="L672" s="426"/>
      <c r="M672" s="426"/>
      <c r="N672" s="426"/>
      <c r="O672" s="426"/>
      <c r="P672" s="426"/>
      <c r="Q672" s="426"/>
      <c r="R672" s="426"/>
      <c r="S672" s="426"/>
      <c r="T672" s="426"/>
      <c r="U672" s="427"/>
      <c r="V672" s="427"/>
      <c r="W672" s="427"/>
      <c r="X672" s="705"/>
      <c r="Y672" s="426"/>
      <c r="Z672" s="426"/>
      <c r="AA672" s="426"/>
      <c r="AB672" s="426"/>
      <c r="AC672" s="426"/>
      <c r="AD672" s="426"/>
      <c r="AE672" s="426"/>
      <c r="AF672" s="426"/>
      <c r="AG672" s="692"/>
      <c r="AH672" s="692"/>
      <c r="AI672" s="692"/>
      <c r="AJ672" s="432"/>
      <c r="AK672" s="432"/>
      <c r="AL672" s="426"/>
    </row>
    <row r="673" spans="2:38">
      <c r="B673" s="426"/>
      <c r="C673" s="426"/>
      <c r="D673" s="426"/>
      <c r="E673" s="426"/>
      <c r="F673" s="426"/>
      <c r="G673" s="426"/>
      <c r="H673" s="426"/>
      <c r="I673" s="426"/>
      <c r="J673" s="426"/>
      <c r="K673" s="426"/>
      <c r="L673" s="426"/>
      <c r="M673" s="426"/>
      <c r="N673" s="426"/>
      <c r="O673" s="426"/>
      <c r="P673" s="426"/>
      <c r="Q673" s="426"/>
      <c r="R673" s="426"/>
      <c r="S673" s="426"/>
      <c r="T673" s="426"/>
      <c r="U673" s="427"/>
      <c r="V673" s="427"/>
      <c r="W673" s="427"/>
      <c r="X673" s="705"/>
      <c r="Y673" s="426"/>
      <c r="Z673" s="426"/>
      <c r="AA673" s="426"/>
      <c r="AB673" s="426"/>
      <c r="AC673" s="426"/>
      <c r="AD673" s="426"/>
      <c r="AE673" s="426"/>
      <c r="AF673" s="426"/>
      <c r="AG673" s="692"/>
      <c r="AH673" s="692"/>
      <c r="AI673" s="692"/>
      <c r="AJ673" s="432"/>
      <c r="AK673" s="432"/>
      <c r="AL673" s="426"/>
    </row>
    <row r="674" spans="2:38">
      <c r="B674" s="426"/>
      <c r="C674" s="426"/>
      <c r="D674" s="426"/>
      <c r="E674" s="426"/>
      <c r="F674" s="426"/>
      <c r="G674" s="426"/>
      <c r="H674" s="426"/>
      <c r="I674" s="426"/>
      <c r="J674" s="426"/>
      <c r="K674" s="426"/>
      <c r="L674" s="426"/>
      <c r="M674" s="426"/>
      <c r="N674" s="426"/>
      <c r="O674" s="426"/>
      <c r="P674" s="426"/>
      <c r="Q674" s="426"/>
      <c r="R674" s="426"/>
      <c r="S674" s="426"/>
      <c r="T674" s="426"/>
      <c r="U674" s="427"/>
      <c r="V674" s="427"/>
      <c r="W674" s="427"/>
      <c r="X674" s="705"/>
      <c r="Y674" s="426"/>
      <c r="Z674" s="426"/>
      <c r="AA674" s="426"/>
      <c r="AB674" s="426"/>
      <c r="AC674" s="426"/>
      <c r="AD674" s="426"/>
      <c r="AE674" s="426"/>
      <c r="AF674" s="426"/>
      <c r="AG674" s="692"/>
      <c r="AH674" s="692"/>
      <c r="AI674" s="692"/>
      <c r="AJ674" s="432"/>
      <c r="AK674" s="432"/>
      <c r="AL674" s="426"/>
    </row>
    <row r="675" spans="2:38">
      <c r="B675" s="426"/>
      <c r="C675" s="426"/>
      <c r="D675" s="426"/>
      <c r="E675" s="426"/>
      <c r="F675" s="426"/>
      <c r="G675" s="426"/>
      <c r="H675" s="426"/>
      <c r="I675" s="426"/>
      <c r="J675" s="426"/>
      <c r="K675" s="426"/>
      <c r="L675" s="426"/>
      <c r="M675" s="426"/>
      <c r="N675" s="426"/>
      <c r="O675" s="426"/>
      <c r="P675" s="426"/>
      <c r="Q675" s="426"/>
      <c r="R675" s="426"/>
      <c r="S675" s="426"/>
      <c r="T675" s="426"/>
      <c r="U675" s="427"/>
      <c r="V675" s="427"/>
      <c r="W675" s="427"/>
      <c r="X675" s="705"/>
      <c r="Y675" s="426"/>
      <c r="Z675" s="426"/>
      <c r="AA675" s="426"/>
      <c r="AB675" s="426"/>
      <c r="AC675" s="426"/>
      <c r="AD675" s="426"/>
      <c r="AE675" s="426"/>
      <c r="AF675" s="426"/>
      <c r="AG675" s="692"/>
      <c r="AH675" s="692"/>
      <c r="AI675" s="692"/>
      <c r="AJ675" s="432"/>
      <c r="AK675" s="432"/>
      <c r="AL675" s="426"/>
    </row>
    <row r="676" spans="2:38">
      <c r="B676" s="426"/>
      <c r="C676" s="426"/>
      <c r="D676" s="426"/>
      <c r="E676" s="426"/>
      <c r="F676" s="426"/>
      <c r="G676" s="426"/>
      <c r="H676" s="426"/>
      <c r="I676" s="426"/>
      <c r="J676" s="426"/>
      <c r="K676" s="426"/>
      <c r="L676" s="426"/>
      <c r="M676" s="426"/>
      <c r="N676" s="426"/>
      <c r="O676" s="426"/>
      <c r="P676" s="426"/>
      <c r="Q676" s="426"/>
      <c r="R676" s="426"/>
      <c r="S676" s="426"/>
      <c r="T676" s="426"/>
      <c r="U676" s="427"/>
      <c r="V676" s="427"/>
      <c r="W676" s="427"/>
      <c r="X676" s="705"/>
      <c r="Y676" s="426"/>
      <c r="Z676" s="426"/>
      <c r="AA676" s="426"/>
      <c r="AB676" s="426"/>
      <c r="AC676" s="426"/>
      <c r="AD676" s="426"/>
      <c r="AE676" s="426"/>
      <c r="AF676" s="426"/>
      <c r="AG676" s="692"/>
      <c r="AH676" s="692"/>
      <c r="AI676" s="692"/>
      <c r="AJ676" s="432"/>
      <c r="AK676" s="432"/>
      <c r="AL676" s="426"/>
    </row>
    <row r="677" spans="2:38">
      <c r="B677" s="426"/>
      <c r="C677" s="426"/>
      <c r="D677" s="426"/>
      <c r="E677" s="426"/>
      <c r="F677" s="426"/>
      <c r="G677" s="426"/>
      <c r="H677" s="426"/>
      <c r="I677" s="426"/>
      <c r="J677" s="426"/>
      <c r="K677" s="426"/>
      <c r="L677" s="426"/>
      <c r="M677" s="426"/>
      <c r="N677" s="426"/>
      <c r="O677" s="426"/>
      <c r="P677" s="426"/>
      <c r="Q677" s="426"/>
      <c r="R677" s="426"/>
      <c r="S677" s="426"/>
      <c r="T677" s="426"/>
      <c r="U677" s="427"/>
      <c r="V677" s="427"/>
      <c r="W677" s="427"/>
      <c r="X677" s="705"/>
      <c r="Y677" s="426"/>
      <c r="Z677" s="426"/>
      <c r="AA677" s="426"/>
      <c r="AB677" s="426"/>
      <c r="AC677" s="426"/>
      <c r="AD677" s="426"/>
      <c r="AE677" s="426"/>
      <c r="AF677" s="426"/>
      <c r="AG677" s="692"/>
      <c r="AH677" s="692"/>
      <c r="AI677" s="692"/>
      <c r="AJ677" s="432"/>
      <c r="AK677" s="432"/>
      <c r="AL677" s="426"/>
    </row>
    <row r="678" spans="2:38">
      <c r="B678" s="426"/>
      <c r="C678" s="426"/>
      <c r="D678" s="426"/>
      <c r="E678" s="426"/>
      <c r="F678" s="426"/>
      <c r="G678" s="426"/>
      <c r="H678" s="426"/>
      <c r="I678" s="426"/>
      <c r="J678" s="426"/>
      <c r="K678" s="426"/>
      <c r="L678" s="426"/>
      <c r="M678" s="426"/>
      <c r="N678" s="426"/>
      <c r="O678" s="426"/>
      <c r="P678" s="426"/>
      <c r="Q678" s="426"/>
      <c r="R678" s="426"/>
      <c r="S678" s="426"/>
      <c r="T678" s="426"/>
      <c r="U678" s="427"/>
      <c r="V678" s="427"/>
      <c r="W678" s="427"/>
      <c r="X678" s="705"/>
      <c r="Y678" s="426"/>
      <c r="Z678" s="426"/>
      <c r="AA678" s="426"/>
      <c r="AB678" s="426"/>
      <c r="AC678" s="426"/>
      <c r="AD678" s="426"/>
      <c r="AE678" s="426"/>
      <c r="AF678" s="426"/>
      <c r="AG678" s="692"/>
      <c r="AH678" s="692"/>
      <c r="AI678" s="692"/>
      <c r="AJ678" s="432"/>
      <c r="AK678" s="432"/>
      <c r="AL678" s="426"/>
    </row>
    <row r="679" spans="2:38">
      <c r="B679" s="426"/>
      <c r="C679" s="426"/>
      <c r="D679" s="426"/>
      <c r="E679" s="426"/>
      <c r="F679" s="426"/>
      <c r="G679" s="426"/>
      <c r="H679" s="426"/>
      <c r="I679" s="426"/>
      <c r="J679" s="426"/>
      <c r="K679" s="426"/>
      <c r="L679" s="426"/>
      <c r="M679" s="426"/>
      <c r="N679" s="426"/>
      <c r="O679" s="426"/>
      <c r="P679" s="426"/>
      <c r="Q679" s="426"/>
      <c r="R679" s="426"/>
      <c r="S679" s="426"/>
      <c r="T679" s="426"/>
      <c r="U679" s="427"/>
      <c r="V679" s="427"/>
      <c r="W679" s="427"/>
      <c r="X679" s="705"/>
      <c r="Y679" s="426"/>
      <c r="Z679" s="426"/>
      <c r="AA679" s="426"/>
      <c r="AB679" s="426"/>
      <c r="AC679" s="426"/>
      <c r="AD679" s="426"/>
      <c r="AE679" s="426"/>
      <c r="AF679" s="426"/>
      <c r="AG679" s="692"/>
      <c r="AH679" s="692"/>
      <c r="AI679" s="692"/>
      <c r="AJ679" s="432"/>
      <c r="AK679" s="432"/>
      <c r="AL679" s="426"/>
    </row>
    <row r="680" spans="2:38">
      <c r="B680" s="426"/>
      <c r="C680" s="426"/>
      <c r="D680" s="426"/>
      <c r="E680" s="426"/>
      <c r="F680" s="426"/>
      <c r="G680" s="426"/>
      <c r="H680" s="426"/>
      <c r="I680" s="426"/>
      <c r="J680" s="426"/>
      <c r="K680" s="426"/>
      <c r="L680" s="426"/>
      <c r="M680" s="426"/>
      <c r="N680" s="426"/>
      <c r="O680" s="426"/>
      <c r="P680" s="426"/>
      <c r="Q680" s="426"/>
      <c r="R680" s="426"/>
      <c r="S680" s="426"/>
      <c r="T680" s="426"/>
      <c r="U680" s="427"/>
      <c r="V680" s="427"/>
      <c r="W680" s="427"/>
      <c r="X680" s="705"/>
      <c r="Y680" s="426"/>
      <c r="Z680" s="426"/>
      <c r="AA680" s="426"/>
      <c r="AB680" s="426"/>
      <c r="AC680" s="426"/>
      <c r="AD680" s="426"/>
      <c r="AE680" s="426"/>
      <c r="AF680" s="426"/>
      <c r="AG680" s="692"/>
      <c r="AH680" s="692"/>
      <c r="AI680" s="692"/>
      <c r="AJ680" s="432"/>
      <c r="AK680" s="432"/>
      <c r="AL680" s="426"/>
    </row>
    <row r="681" spans="2:38">
      <c r="B681" s="426"/>
      <c r="C681" s="426"/>
      <c r="D681" s="426"/>
      <c r="E681" s="426"/>
      <c r="F681" s="426"/>
      <c r="G681" s="426"/>
      <c r="H681" s="426"/>
      <c r="I681" s="426"/>
      <c r="J681" s="426"/>
      <c r="K681" s="426"/>
      <c r="L681" s="426"/>
      <c r="M681" s="426"/>
      <c r="N681" s="426"/>
      <c r="O681" s="426"/>
      <c r="P681" s="426"/>
      <c r="Q681" s="426"/>
      <c r="R681" s="426"/>
      <c r="S681" s="426"/>
      <c r="T681" s="426"/>
      <c r="U681" s="427"/>
      <c r="V681" s="427"/>
      <c r="W681" s="427"/>
      <c r="X681" s="705"/>
      <c r="Y681" s="426"/>
      <c r="Z681" s="426"/>
      <c r="AA681" s="426"/>
      <c r="AB681" s="426"/>
      <c r="AC681" s="426"/>
      <c r="AD681" s="426"/>
      <c r="AE681" s="426"/>
      <c r="AF681" s="426"/>
      <c r="AG681" s="692"/>
      <c r="AH681" s="692"/>
      <c r="AI681" s="692"/>
      <c r="AJ681" s="432"/>
      <c r="AK681" s="432"/>
      <c r="AL681" s="426"/>
    </row>
    <row r="682" spans="2:38">
      <c r="B682" s="426"/>
      <c r="C682" s="426"/>
      <c r="D682" s="426"/>
      <c r="E682" s="426"/>
      <c r="F682" s="426"/>
      <c r="G682" s="426"/>
      <c r="H682" s="426"/>
      <c r="I682" s="426"/>
      <c r="J682" s="426"/>
      <c r="K682" s="426"/>
      <c r="L682" s="426"/>
      <c r="M682" s="426"/>
      <c r="N682" s="426"/>
      <c r="O682" s="426"/>
      <c r="P682" s="426"/>
      <c r="Q682" s="426"/>
      <c r="R682" s="426"/>
      <c r="S682" s="426"/>
      <c r="T682" s="426"/>
      <c r="U682" s="427"/>
      <c r="V682" s="427"/>
      <c r="W682" s="427"/>
      <c r="X682" s="705"/>
      <c r="Y682" s="426"/>
      <c r="Z682" s="426"/>
      <c r="AA682" s="426"/>
      <c r="AB682" s="426"/>
      <c r="AC682" s="426"/>
      <c r="AD682" s="426"/>
      <c r="AE682" s="426"/>
      <c r="AF682" s="426"/>
      <c r="AG682" s="692"/>
      <c r="AH682" s="692"/>
      <c r="AI682" s="692"/>
      <c r="AJ682" s="432"/>
      <c r="AK682" s="432"/>
      <c r="AL682" s="426"/>
    </row>
    <row r="683" spans="2:38">
      <c r="B683" s="426"/>
      <c r="C683" s="426"/>
      <c r="D683" s="426"/>
      <c r="E683" s="426"/>
      <c r="F683" s="426"/>
      <c r="G683" s="426"/>
      <c r="H683" s="426"/>
      <c r="I683" s="426"/>
      <c r="J683" s="426"/>
      <c r="K683" s="426"/>
      <c r="L683" s="426"/>
      <c r="M683" s="426"/>
      <c r="N683" s="426"/>
      <c r="O683" s="426"/>
      <c r="P683" s="426"/>
      <c r="Q683" s="426"/>
      <c r="R683" s="426"/>
      <c r="S683" s="426"/>
      <c r="T683" s="426"/>
      <c r="U683" s="427"/>
      <c r="V683" s="427"/>
      <c r="W683" s="427"/>
      <c r="X683" s="705"/>
      <c r="Y683" s="426"/>
      <c r="Z683" s="426"/>
      <c r="AA683" s="426"/>
      <c r="AB683" s="426"/>
      <c r="AC683" s="426"/>
      <c r="AD683" s="426"/>
      <c r="AE683" s="426"/>
      <c r="AF683" s="426"/>
      <c r="AG683" s="692"/>
      <c r="AH683" s="692"/>
      <c r="AI683" s="692"/>
      <c r="AJ683" s="432"/>
      <c r="AK683" s="432"/>
      <c r="AL683" s="426"/>
    </row>
    <row r="684" spans="2:38">
      <c r="B684" s="426"/>
      <c r="C684" s="426"/>
      <c r="D684" s="426"/>
      <c r="E684" s="426"/>
      <c r="F684" s="426"/>
      <c r="G684" s="426"/>
      <c r="H684" s="426"/>
      <c r="I684" s="426"/>
      <c r="J684" s="426"/>
      <c r="K684" s="426"/>
      <c r="L684" s="426"/>
      <c r="M684" s="426"/>
      <c r="N684" s="426"/>
      <c r="O684" s="426"/>
      <c r="P684" s="426"/>
      <c r="Q684" s="426"/>
      <c r="R684" s="426"/>
      <c r="S684" s="426"/>
      <c r="T684" s="426"/>
      <c r="U684" s="427"/>
      <c r="V684" s="427"/>
      <c r="W684" s="427"/>
      <c r="X684" s="705"/>
      <c r="Y684" s="426"/>
      <c r="Z684" s="426"/>
      <c r="AA684" s="426"/>
      <c r="AB684" s="426"/>
      <c r="AC684" s="426"/>
      <c r="AD684" s="426"/>
      <c r="AE684" s="426"/>
      <c r="AF684" s="426"/>
      <c r="AG684" s="692"/>
      <c r="AH684" s="692"/>
      <c r="AI684" s="692"/>
      <c r="AJ684" s="432"/>
      <c r="AK684" s="432"/>
      <c r="AL684" s="426"/>
    </row>
    <row r="685" spans="2:38">
      <c r="B685" s="426"/>
      <c r="C685" s="426"/>
      <c r="D685" s="426"/>
      <c r="E685" s="426"/>
      <c r="F685" s="426"/>
      <c r="G685" s="426"/>
      <c r="H685" s="426"/>
      <c r="I685" s="426"/>
      <c r="J685" s="426"/>
      <c r="K685" s="426"/>
      <c r="L685" s="426"/>
      <c r="M685" s="426"/>
      <c r="N685" s="426"/>
      <c r="O685" s="426"/>
      <c r="P685" s="426"/>
      <c r="Q685" s="426"/>
      <c r="R685" s="426"/>
      <c r="S685" s="426"/>
      <c r="T685" s="426"/>
      <c r="U685" s="427"/>
      <c r="V685" s="427"/>
      <c r="W685" s="427"/>
      <c r="X685" s="705"/>
      <c r="Y685" s="426"/>
      <c r="Z685" s="426"/>
      <c r="AA685" s="426"/>
      <c r="AB685" s="426"/>
      <c r="AC685" s="426"/>
      <c r="AD685" s="426"/>
      <c r="AE685" s="426"/>
      <c r="AF685" s="426"/>
      <c r="AG685" s="692"/>
      <c r="AH685" s="692"/>
      <c r="AI685" s="692"/>
      <c r="AJ685" s="432"/>
      <c r="AK685" s="432"/>
      <c r="AL685" s="426"/>
    </row>
    <row r="686" spans="2:38">
      <c r="B686" s="426"/>
      <c r="C686" s="426"/>
      <c r="D686" s="426"/>
      <c r="E686" s="426"/>
      <c r="F686" s="426"/>
      <c r="G686" s="426"/>
      <c r="H686" s="426"/>
      <c r="I686" s="426"/>
      <c r="J686" s="426"/>
      <c r="K686" s="426"/>
      <c r="L686" s="426"/>
      <c r="M686" s="426"/>
      <c r="N686" s="426"/>
      <c r="O686" s="426"/>
      <c r="P686" s="426"/>
      <c r="Q686" s="426"/>
      <c r="R686" s="426"/>
      <c r="S686" s="426"/>
      <c r="T686" s="426"/>
      <c r="U686" s="427"/>
      <c r="V686" s="427"/>
      <c r="W686" s="427"/>
      <c r="X686" s="705"/>
      <c r="Y686" s="426"/>
      <c r="Z686" s="426"/>
      <c r="AA686" s="426"/>
      <c r="AB686" s="426"/>
      <c r="AC686" s="426"/>
      <c r="AD686" s="426"/>
      <c r="AE686" s="426"/>
      <c r="AF686" s="426"/>
      <c r="AG686" s="692"/>
      <c r="AH686" s="692"/>
      <c r="AI686" s="692"/>
      <c r="AJ686" s="432"/>
      <c r="AK686" s="432"/>
      <c r="AL686" s="426"/>
    </row>
    <row r="687" spans="2:38">
      <c r="B687" s="426"/>
      <c r="C687" s="426"/>
      <c r="D687" s="426"/>
      <c r="E687" s="426"/>
      <c r="F687" s="426"/>
      <c r="G687" s="426"/>
      <c r="H687" s="426"/>
      <c r="I687" s="426"/>
      <c r="J687" s="426"/>
      <c r="K687" s="426"/>
      <c r="L687" s="426"/>
      <c r="M687" s="426"/>
      <c r="N687" s="426"/>
      <c r="O687" s="426"/>
      <c r="P687" s="426"/>
      <c r="Q687" s="426"/>
      <c r="R687" s="426"/>
      <c r="S687" s="426"/>
      <c r="T687" s="426"/>
      <c r="U687" s="427"/>
      <c r="V687" s="427"/>
      <c r="W687" s="427"/>
      <c r="X687" s="705"/>
      <c r="Y687" s="426"/>
      <c r="Z687" s="426"/>
      <c r="AA687" s="426"/>
      <c r="AB687" s="426"/>
      <c r="AC687" s="426"/>
      <c r="AD687" s="426"/>
      <c r="AE687" s="426"/>
      <c r="AF687" s="426"/>
      <c r="AG687" s="692"/>
      <c r="AH687" s="692"/>
      <c r="AI687" s="692"/>
      <c r="AJ687" s="432"/>
      <c r="AK687" s="432"/>
      <c r="AL687" s="426"/>
    </row>
    <row r="688" spans="2:38">
      <c r="B688" s="426"/>
      <c r="C688" s="426"/>
      <c r="D688" s="426"/>
      <c r="E688" s="426"/>
      <c r="F688" s="426"/>
      <c r="G688" s="426"/>
      <c r="H688" s="426"/>
      <c r="I688" s="426"/>
      <c r="J688" s="426"/>
      <c r="K688" s="426"/>
      <c r="L688" s="426"/>
      <c r="M688" s="426"/>
      <c r="N688" s="426"/>
      <c r="O688" s="426"/>
      <c r="P688" s="426"/>
      <c r="Q688" s="426"/>
      <c r="R688" s="426"/>
      <c r="S688" s="426"/>
      <c r="T688" s="426"/>
      <c r="U688" s="427"/>
      <c r="V688" s="427"/>
      <c r="W688" s="427"/>
      <c r="X688" s="705"/>
      <c r="Y688" s="426"/>
      <c r="Z688" s="426"/>
      <c r="AA688" s="426"/>
      <c r="AB688" s="426"/>
      <c r="AC688" s="426"/>
      <c r="AD688" s="426"/>
      <c r="AE688" s="426"/>
      <c r="AF688" s="426"/>
      <c r="AG688" s="692"/>
      <c r="AH688" s="692"/>
      <c r="AI688" s="692"/>
      <c r="AJ688" s="432"/>
      <c r="AK688" s="432"/>
      <c r="AL688" s="426"/>
    </row>
    <row r="689" spans="2:38">
      <c r="B689" s="426"/>
      <c r="C689" s="426"/>
      <c r="D689" s="426"/>
      <c r="E689" s="426"/>
      <c r="F689" s="426"/>
      <c r="G689" s="426"/>
      <c r="H689" s="426"/>
      <c r="I689" s="426"/>
      <c r="J689" s="426"/>
      <c r="K689" s="426"/>
      <c r="L689" s="426"/>
      <c r="M689" s="426"/>
      <c r="N689" s="426"/>
      <c r="O689" s="426"/>
      <c r="P689" s="426"/>
      <c r="Q689" s="426"/>
      <c r="R689" s="426"/>
      <c r="S689" s="426"/>
      <c r="T689" s="426"/>
      <c r="U689" s="427"/>
      <c r="V689" s="427"/>
      <c r="W689" s="427"/>
      <c r="X689" s="705"/>
      <c r="Y689" s="426"/>
      <c r="Z689" s="426"/>
      <c r="AA689" s="426"/>
      <c r="AB689" s="426"/>
      <c r="AC689" s="426"/>
      <c r="AD689" s="426"/>
      <c r="AE689" s="426"/>
      <c r="AF689" s="426"/>
      <c r="AG689" s="692"/>
      <c r="AH689" s="692"/>
      <c r="AI689" s="692"/>
      <c r="AJ689" s="432"/>
      <c r="AK689" s="432"/>
      <c r="AL689" s="426"/>
    </row>
    <row r="690" spans="2:38">
      <c r="B690" s="426"/>
      <c r="C690" s="426"/>
      <c r="D690" s="426"/>
      <c r="E690" s="426"/>
      <c r="F690" s="426"/>
      <c r="G690" s="426"/>
      <c r="H690" s="426"/>
      <c r="I690" s="426"/>
      <c r="J690" s="426"/>
      <c r="K690" s="426"/>
      <c r="L690" s="426"/>
      <c r="M690" s="426"/>
      <c r="N690" s="426"/>
      <c r="O690" s="426"/>
      <c r="P690" s="426"/>
      <c r="Q690" s="426"/>
      <c r="R690" s="426"/>
      <c r="S690" s="426"/>
      <c r="T690" s="426"/>
      <c r="U690" s="427"/>
      <c r="V690" s="427"/>
      <c r="W690" s="427"/>
      <c r="X690" s="705"/>
      <c r="Y690" s="426"/>
      <c r="Z690" s="426"/>
      <c r="AA690" s="426"/>
      <c r="AB690" s="426"/>
      <c r="AC690" s="426"/>
      <c r="AD690" s="426"/>
      <c r="AE690" s="426"/>
      <c r="AF690" s="426"/>
      <c r="AG690" s="692"/>
      <c r="AH690" s="692"/>
      <c r="AI690" s="692"/>
      <c r="AJ690" s="432"/>
      <c r="AK690" s="432"/>
      <c r="AL690" s="426"/>
    </row>
    <row r="691" spans="2:38">
      <c r="B691" s="426"/>
      <c r="C691" s="426"/>
      <c r="D691" s="426"/>
      <c r="E691" s="426"/>
      <c r="F691" s="426"/>
      <c r="G691" s="426"/>
      <c r="H691" s="426"/>
      <c r="I691" s="426"/>
      <c r="J691" s="426"/>
      <c r="K691" s="426"/>
      <c r="L691" s="426"/>
      <c r="M691" s="426"/>
      <c r="N691" s="426"/>
      <c r="O691" s="426"/>
      <c r="P691" s="426"/>
      <c r="Q691" s="426"/>
      <c r="R691" s="426"/>
      <c r="S691" s="426"/>
      <c r="T691" s="426"/>
      <c r="U691" s="427"/>
      <c r="V691" s="427"/>
      <c r="W691" s="427"/>
      <c r="X691" s="705"/>
      <c r="Y691" s="426"/>
      <c r="Z691" s="426"/>
      <c r="AA691" s="426"/>
      <c r="AB691" s="426"/>
      <c r="AC691" s="426"/>
      <c r="AD691" s="426"/>
      <c r="AE691" s="426"/>
      <c r="AF691" s="426"/>
      <c r="AG691" s="692"/>
      <c r="AH691" s="692"/>
      <c r="AI691" s="692"/>
      <c r="AJ691" s="432"/>
      <c r="AK691" s="432"/>
      <c r="AL691" s="426"/>
    </row>
    <row r="692" spans="2:38">
      <c r="B692" s="426"/>
      <c r="C692" s="426"/>
      <c r="D692" s="426"/>
      <c r="E692" s="426"/>
      <c r="F692" s="426"/>
      <c r="G692" s="426"/>
      <c r="H692" s="426"/>
      <c r="I692" s="426"/>
      <c r="J692" s="426"/>
      <c r="K692" s="426"/>
      <c r="L692" s="426"/>
      <c r="M692" s="426"/>
      <c r="N692" s="426"/>
      <c r="O692" s="426"/>
      <c r="P692" s="426"/>
      <c r="Q692" s="426"/>
      <c r="R692" s="426"/>
      <c r="S692" s="426"/>
      <c r="T692" s="426"/>
      <c r="U692" s="427"/>
      <c r="V692" s="427"/>
      <c r="W692" s="427"/>
      <c r="X692" s="705"/>
      <c r="Y692" s="426"/>
      <c r="Z692" s="426"/>
      <c r="AA692" s="426"/>
      <c r="AB692" s="426"/>
      <c r="AC692" s="426"/>
      <c r="AD692" s="426"/>
      <c r="AE692" s="426"/>
      <c r="AF692" s="426"/>
      <c r="AG692" s="692"/>
      <c r="AH692" s="692"/>
      <c r="AI692" s="692"/>
      <c r="AJ692" s="432"/>
      <c r="AK692" s="432"/>
      <c r="AL692" s="426"/>
    </row>
    <row r="693" spans="2:38">
      <c r="B693" s="426"/>
      <c r="C693" s="426"/>
      <c r="D693" s="426"/>
      <c r="E693" s="426"/>
      <c r="F693" s="426"/>
      <c r="G693" s="426"/>
      <c r="H693" s="426"/>
      <c r="I693" s="426"/>
      <c r="J693" s="426"/>
      <c r="K693" s="426"/>
      <c r="L693" s="426"/>
      <c r="M693" s="426"/>
      <c r="N693" s="426"/>
      <c r="O693" s="426"/>
      <c r="P693" s="426"/>
      <c r="Q693" s="426"/>
      <c r="R693" s="426"/>
      <c r="S693" s="426"/>
      <c r="T693" s="426"/>
      <c r="U693" s="427"/>
      <c r="V693" s="427"/>
      <c r="W693" s="427"/>
      <c r="X693" s="705"/>
      <c r="Y693" s="426"/>
      <c r="Z693" s="426"/>
      <c r="AA693" s="426"/>
      <c r="AB693" s="426"/>
      <c r="AC693" s="426"/>
      <c r="AD693" s="426"/>
      <c r="AE693" s="426"/>
      <c r="AF693" s="426"/>
      <c r="AG693" s="692"/>
      <c r="AH693" s="692"/>
      <c r="AI693" s="692"/>
      <c r="AJ693" s="432"/>
      <c r="AK693" s="432"/>
      <c r="AL693" s="426"/>
    </row>
    <row r="694" spans="2:38">
      <c r="B694" s="426"/>
      <c r="C694" s="426"/>
      <c r="D694" s="426"/>
      <c r="E694" s="426"/>
      <c r="F694" s="426"/>
      <c r="G694" s="426"/>
      <c r="H694" s="426"/>
      <c r="I694" s="426"/>
      <c r="J694" s="426"/>
      <c r="K694" s="426"/>
      <c r="L694" s="426"/>
      <c r="M694" s="426"/>
      <c r="N694" s="426"/>
      <c r="O694" s="426"/>
      <c r="P694" s="426"/>
      <c r="Q694" s="426"/>
      <c r="R694" s="426"/>
      <c r="S694" s="426"/>
      <c r="T694" s="426"/>
      <c r="U694" s="427"/>
      <c r="V694" s="427"/>
      <c r="W694" s="427"/>
      <c r="X694" s="705"/>
      <c r="Y694" s="426"/>
      <c r="Z694" s="426"/>
      <c r="AA694" s="426"/>
      <c r="AB694" s="426"/>
      <c r="AC694" s="426"/>
      <c r="AD694" s="426"/>
      <c r="AE694" s="426"/>
      <c r="AF694" s="426"/>
      <c r="AG694" s="692"/>
      <c r="AH694" s="692"/>
      <c r="AI694" s="692"/>
      <c r="AJ694" s="432"/>
      <c r="AK694" s="432"/>
      <c r="AL694" s="426"/>
    </row>
  </sheetData>
  <mergeCells count="28">
    <mergeCell ref="AI59:AI61"/>
    <mergeCell ref="AJ59:AJ62"/>
    <mergeCell ref="AI33:AI35"/>
    <mergeCell ref="AJ33:AJ36"/>
    <mergeCell ref="T58:AK58"/>
    <mergeCell ref="X59:AF61"/>
    <mergeCell ref="AG59:AG61"/>
    <mergeCell ref="B59:B62"/>
    <mergeCell ref="C59:T61"/>
    <mergeCell ref="U59:U61"/>
    <mergeCell ref="V59:V61"/>
    <mergeCell ref="W59:W61"/>
    <mergeCell ref="AG2:AG4"/>
    <mergeCell ref="AI2:AI4"/>
    <mergeCell ref="AJ2:AJ5"/>
    <mergeCell ref="B33:B36"/>
    <mergeCell ref="C33:T35"/>
    <mergeCell ref="U33:U35"/>
    <mergeCell ref="V33:V35"/>
    <mergeCell ref="W33:W35"/>
    <mergeCell ref="X33:AF35"/>
    <mergeCell ref="AG33:AG35"/>
    <mergeCell ref="B2:B5"/>
    <mergeCell ref="C2:T4"/>
    <mergeCell ref="U2:U4"/>
    <mergeCell ref="V2:V4"/>
    <mergeCell ref="W2:W4"/>
    <mergeCell ref="X2:A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5"/>
  <sheetViews>
    <sheetView zoomScale="85" zoomScaleNormal="85" workbookViewId="0">
      <selection activeCell="C28" sqref="C28:C32"/>
    </sheetView>
  </sheetViews>
  <sheetFormatPr defaultRowHeight="18"/>
  <cols>
    <col min="1" max="1" width="10.6640625" style="163" customWidth="1"/>
    <col min="2" max="2" width="6.88671875" style="163" bestFit="1" customWidth="1"/>
    <col min="3" max="3" width="11" bestFit="1" customWidth="1"/>
    <col min="4" max="4" width="86.44140625" style="407" bestFit="1" customWidth="1"/>
  </cols>
  <sheetData>
    <row r="1" spans="1:4" ht="36" customHeight="1" thickBot="1">
      <c r="A1" s="924" t="s">
        <v>622</v>
      </c>
      <c r="B1" s="924"/>
      <c r="C1" s="924"/>
      <c r="D1" s="924"/>
    </row>
    <row r="2" spans="1:4" ht="18.600000000000001" thickBot="1">
      <c r="A2" s="418" t="s">
        <v>673</v>
      </c>
      <c r="B2" s="419" t="s">
        <v>672</v>
      </c>
      <c r="C2" s="420" t="s">
        <v>674</v>
      </c>
      <c r="D2" s="417" t="s">
        <v>675</v>
      </c>
    </row>
    <row r="3" spans="1:4" ht="27.6">
      <c r="A3" s="937" t="s">
        <v>676</v>
      </c>
      <c r="B3" s="911" t="s">
        <v>677</v>
      </c>
      <c r="C3" s="925" t="s">
        <v>623</v>
      </c>
      <c r="D3" s="408" t="s">
        <v>680</v>
      </c>
    </row>
    <row r="4" spans="1:4">
      <c r="A4" s="938"/>
      <c r="B4" s="912"/>
      <c r="C4" s="926"/>
      <c r="D4" s="409" t="s">
        <v>681</v>
      </c>
    </row>
    <row r="5" spans="1:4">
      <c r="A5" s="938"/>
      <c r="B5" s="912"/>
      <c r="C5" s="926"/>
      <c r="D5" s="409" t="s">
        <v>682</v>
      </c>
    </row>
    <row r="6" spans="1:4">
      <c r="A6" s="938"/>
      <c r="B6" s="912"/>
      <c r="C6" s="926"/>
      <c r="D6" s="409" t="s">
        <v>683</v>
      </c>
    </row>
    <row r="7" spans="1:4">
      <c r="A7" s="938"/>
      <c r="B7" s="912"/>
      <c r="C7" s="926"/>
      <c r="D7" s="409" t="s">
        <v>684</v>
      </c>
    </row>
    <row r="8" spans="1:4" ht="18.600000000000001" thickBot="1">
      <c r="A8" s="938"/>
      <c r="B8" s="913"/>
      <c r="C8" s="927"/>
      <c r="D8" s="410" t="s">
        <v>685</v>
      </c>
    </row>
    <row r="9" spans="1:4">
      <c r="A9" s="938"/>
      <c r="B9" s="934" t="s">
        <v>677</v>
      </c>
      <c r="C9" s="928" t="s">
        <v>624</v>
      </c>
      <c r="D9" s="408" t="s">
        <v>686</v>
      </c>
    </row>
    <row r="10" spans="1:4">
      <c r="A10" s="938"/>
      <c r="B10" s="935"/>
      <c r="C10" s="929"/>
      <c r="D10" s="409" t="s">
        <v>687</v>
      </c>
    </row>
    <row r="11" spans="1:4">
      <c r="A11" s="938"/>
      <c r="B11" s="935"/>
      <c r="C11" s="929"/>
      <c r="D11" s="409" t="s">
        <v>688</v>
      </c>
    </row>
    <row r="12" spans="1:4">
      <c r="A12" s="938"/>
      <c r="B12" s="935"/>
      <c r="C12" s="929"/>
      <c r="D12" s="409" t="s">
        <v>689</v>
      </c>
    </row>
    <row r="13" spans="1:4">
      <c r="A13" s="938"/>
      <c r="B13" s="935"/>
      <c r="C13" s="929"/>
      <c r="D13" s="409" t="s">
        <v>690</v>
      </c>
    </row>
    <row r="14" spans="1:4" ht="27.6">
      <c r="A14" s="938"/>
      <c r="B14" s="935"/>
      <c r="C14" s="929"/>
      <c r="D14" s="409" t="s">
        <v>691</v>
      </c>
    </row>
    <row r="15" spans="1:4" ht="28.5" customHeight="1">
      <c r="A15" s="938"/>
      <c r="B15" s="935"/>
      <c r="C15" s="929"/>
      <c r="D15" s="409" t="s">
        <v>692</v>
      </c>
    </row>
    <row r="16" spans="1:4">
      <c r="A16" s="938"/>
      <c r="B16" s="935"/>
      <c r="C16" s="929"/>
      <c r="D16" s="409" t="s">
        <v>693</v>
      </c>
    </row>
    <row r="17" spans="1:4" ht="27.6">
      <c r="A17" s="938"/>
      <c r="B17" s="935"/>
      <c r="C17" s="929"/>
      <c r="D17" s="409" t="s">
        <v>694</v>
      </c>
    </row>
    <row r="18" spans="1:4" ht="27.6">
      <c r="A18" s="938"/>
      <c r="B18" s="935"/>
      <c r="C18" s="929"/>
      <c r="D18" s="409" t="s">
        <v>695</v>
      </c>
    </row>
    <row r="19" spans="1:4" ht="27.6">
      <c r="A19" s="938"/>
      <c r="B19" s="935"/>
      <c r="C19" s="929"/>
      <c r="D19" s="409" t="s">
        <v>696</v>
      </c>
    </row>
    <row r="20" spans="1:4" ht="27.6">
      <c r="A20" s="938"/>
      <c r="B20" s="935"/>
      <c r="C20" s="929"/>
      <c r="D20" s="409" t="s">
        <v>697</v>
      </c>
    </row>
    <row r="21" spans="1:4" ht="18.600000000000001" thickBot="1">
      <c r="A21" s="938"/>
      <c r="B21" s="936"/>
      <c r="C21" s="930"/>
      <c r="D21" s="410" t="s">
        <v>698</v>
      </c>
    </row>
    <row r="22" spans="1:4">
      <c r="A22" s="938"/>
      <c r="B22" s="920"/>
      <c r="C22" s="928" t="s">
        <v>625</v>
      </c>
      <c r="D22" s="408" t="s">
        <v>626</v>
      </c>
    </row>
    <row r="23" spans="1:4">
      <c r="A23" s="938"/>
      <c r="B23" s="921"/>
      <c r="C23" s="929"/>
      <c r="D23" s="409" t="s">
        <v>699</v>
      </c>
    </row>
    <row r="24" spans="1:4">
      <c r="A24" s="938"/>
      <c r="B24" s="921"/>
      <c r="C24" s="929"/>
      <c r="D24" s="409" t="s">
        <v>700</v>
      </c>
    </row>
    <row r="25" spans="1:4">
      <c r="A25" s="938"/>
      <c r="B25" s="921"/>
      <c r="C25" s="929"/>
      <c r="D25" s="409" t="s">
        <v>701</v>
      </c>
    </row>
    <row r="26" spans="1:4">
      <c r="A26" s="938"/>
      <c r="B26" s="921"/>
      <c r="C26" s="929"/>
      <c r="D26" s="409" t="s">
        <v>702</v>
      </c>
    </row>
    <row r="27" spans="1:4" ht="18.600000000000001" thickBot="1">
      <c r="A27" s="938"/>
      <c r="B27" s="922"/>
      <c r="C27" s="930"/>
      <c r="D27" s="410" t="s">
        <v>703</v>
      </c>
    </row>
    <row r="28" spans="1:4">
      <c r="A28" s="938"/>
      <c r="B28" s="920"/>
      <c r="C28" s="928" t="s">
        <v>627</v>
      </c>
      <c r="D28" s="408" t="s">
        <v>628</v>
      </c>
    </row>
    <row r="29" spans="1:4" ht="27.6">
      <c r="A29" s="938"/>
      <c r="B29" s="921"/>
      <c r="C29" s="929"/>
      <c r="D29" s="409" t="s">
        <v>704</v>
      </c>
    </row>
    <row r="30" spans="1:4">
      <c r="A30" s="938"/>
      <c r="B30" s="921"/>
      <c r="C30" s="929"/>
      <c r="D30" s="409" t="s">
        <v>705</v>
      </c>
    </row>
    <row r="31" spans="1:4">
      <c r="A31" s="938"/>
      <c r="B31" s="921"/>
      <c r="C31" s="929"/>
      <c r="D31" s="409" t="s">
        <v>706</v>
      </c>
    </row>
    <row r="32" spans="1:4" ht="18.600000000000001" thickBot="1">
      <c r="A32" s="939"/>
      <c r="B32" s="922"/>
      <c r="C32" s="930"/>
      <c r="D32" s="410" t="s">
        <v>707</v>
      </c>
    </row>
    <row r="33" spans="1:4" ht="18.600000000000001" thickBot="1">
      <c r="A33" s="421" t="s">
        <v>673</v>
      </c>
      <c r="B33" s="421" t="s">
        <v>672</v>
      </c>
      <c r="C33" s="422" t="s">
        <v>674</v>
      </c>
      <c r="D33" s="411" t="s">
        <v>675</v>
      </c>
    </row>
    <row r="34" spans="1:4">
      <c r="A34" s="917" t="s">
        <v>629</v>
      </c>
      <c r="B34" s="914"/>
      <c r="C34" s="931" t="s">
        <v>630</v>
      </c>
      <c r="D34" s="408" t="s">
        <v>628</v>
      </c>
    </row>
    <row r="35" spans="1:4">
      <c r="A35" s="918"/>
      <c r="B35" s="915"/>
      <c r="C35" s="932"/>
      <c r="D35" s="409" t="s">
        <v>631</v>
      </c>
    </row>
    <row r="36" spans="1:4">
      <c r="A36" s="918"/>
      <c r="B36" s="915"/>
      <c r="C36" s="932"/>
      <c r="D36" s="409" t="s">
        <v>632</v>
      </c>
    </row>
    <row r="37" spans="1:4">
      <c r="A37" s="918"/>
      <c r="B37" s="915"/>
      <c r="C37" s="932"/>
      <c r="D37" s="409" t="s">
        <v>633</v>
      </c>
    </row>
    <row r="38" spans="1:4">
      <c r="A38" s="918"/>
      <c r="B38" s="915"/>
      <c r="C38" s="932"/>
      <c r="D38" s="409" t="s">
        <v>634</v>
      </c>
    </row>
    <row r="39" spans="1:4" ht="27.6">
      <c r="A39" s="918"/>
      <c r="B39" s="915"/>
      <c r="C39" s="932"/>
      <c r="D39" s="409" t="s">
        <v>635</v>
      </c>
    </row>
    <row r="40" spans="1:4">
      <c r="A40" s="918"/>
      <c r="B40" s="915"/>
      <c r="C40" s="932"/>
      <c r="D40" s="409" t="s">
        <v>636</v>
      </c>
    </row>
    <row r="41" spans="1:4" ht="18.600000000000001" thickBot="1">
      <c r="A41" s="918"/>
      <c r="B41" s="916"/>
      <c r="C41" s="933"/>
      <c r="D41" s="410" t="s">
        <v>637</v>
      </c>
    </row>
    <row r="42" spans="1:4">
      <c r="A42" s="918"/>
      <c r="B42" s="914"/>
      <c r="C42" s="931" t="s">
        <v>638</v>
      </c>
      <c r="D42" s="412" t="s">
        <v>639</v>
      </c>
    </row>
    <row r="43" spans="1:4">
      <c r="A43" s="918"/>
      <c r="B43" s="915"/>
      <c r="C43" s="932"/>
      <c r="D43" s="413" t="s">
        <v>640</v>
      </c>
    </row>
    <row r="44" spans="1:4" ht="18.600000000000001" thickBot="1">
      <c r="A44" s="918"/>
      <c r="B44" s="916"/>
      <c r="C44" s="932"/>
      <c r="D44" s="414" t="s">
        <v>679</v>
      </c>
    </row>
    <row r="45" spans="1:4">
      <c r="A45" s="918"/>
      <c r="B45" s="914"/>
      <c r="C45" s="931" t="s">
        <v>641</v>
      </c>
      <c r="D45" s="408" t="s">
        <v>642</v>
      </c>
    </row>
    <row r="46" spans="1:4">
      <c r="A46" s="918"/>
      <c r="B46" s="915"/>
      <c r="C46" s="932"/>
      <c r="D46" s="409" t="s">
        <v>643</v>
      </c>
    </row>
    <row r="47" spans="1:4" ht="18.600000000000001" thickBot="1">
      <c r="A47" s="918"/>
      <c r="B47" s="916"/>
      <c r="C47" s="933"/>
      <c r="D47" s="414" t="s">
        <v>678</v>
      </c>
    </row>
    <row r="48" spans="1:4">
      <c r="A48" s="918"/>
      <c r="B48" s="914"/>
      <c r="C48" s="931" t="s">
        <v>644</v>
      </c>
      <c r="D48" s="408" t="s">
        <v>642</v>
      </c>
    </row>
    <row r="49" spans="1:4">
      <c r="A49" s="918"/>
      <c r="B49" s="915"/>
      <c r="C49" s="932"/>
      <c r="D49" s="409" t="s">
        <v>645</v>
      </c>
    </row>
    <row r="50" spans="1:4" ht="18.600000000000001" thickBot="1">
      <c r="A50" s="918"/>
      <c r="B50" s="915"/>
      <c r="C50" s="932"/>
      <c r="D50" s="410" t="s">
        <v>678</v>
      </c>
    </row>
    <row r="51" spans="1:4">
      <c r="A51" s="918"/>
      <c r="B51" s="914"/>
      <c r="C51" s="931" t="s">
        <v>646</v>
      </c>
      <c r="D51" s="408" t="s">
        <v>642</v>
      </c>
    </row>
    <row r="52" spans="1:4" ht="27.6">
      <c r="A52" s="918"/>
      <c r="B52" s="915"/>
      <c r="C52" s="932"/>
      <c r="D52" s="409" t="s">
        <v>647</v>
      </c>
    </row>
    <row r="53" spans="1:4" ht="18.600000000000001" thickBot="1">
      <c r="A53" s="918"/>
      <c r="B53" s="915"/>
      <c r="C53" s="932"/>
      <c r="D53" s="410" t="s">
        <v>678</v>
      </c>
    </row>
    <row r="54" spans="1:4">
      <c r="A54" s="918"/>
      <c r="B54" s="914"/>
      <c r="C54" s="931" t="s">
        <v>648</v>
      </c>
      <c r="D54" s="408" t="s">
        <v>649</v>
      </c>
    </row>
    <row r="55" spans="1:4">
      <c r="A55" s="918"/>
      <c r="B55" s="915"/>
      <c r="C55" s="932"/>
      <c r="D55" s="409" t="s">
        <v>650</v>
      </c>
    </row>
    <row r="56" spans="1:4">
      <c r="A56" s="918"/>
      <c r="B56" s="915"/>
      <c r="C56" s="932"/>
      <c r="D56" s="409" t="s">
        <v>651</v>
      </c>
    </row>
    <row r="57" spans="1:4">
      <c r="A57" s="918"/>
      <c r="B57" s="915"/>
      <c r="C57" s="932"/>
      <c r="D57" s="409" t="s">
        <v>652</v>
      </c>
    </row>
    <row r="58" spans="1:4">
      <c r="A58" s="918"/>
      <c r="B58" s="915"/>
      <c r="C58" s="932"/>
      <c r="D58" s="409" t="s">
        <v>653</v>
      </c>
    </row>
    <row r="59" spans="1:4">
      <c r="A59" s="918"/>
      <c r="B59" s="915"/>
      <c r="C59" s="932"/>
      <c r="D59" s="409" t="s">
        <v>654</v>
      </c>
    </row>
    <row r="60" spans="1:4">
      <c r="A60" s="918"/>
      <c r="B60" s="915"/>
      <c r="C60" s="932"/>
      <c r="D60" s="409" t="s">
        <v>655</v>
      </c>
    </row>
    <row r="61" spans="1:4">
      <c r="A61" s="918"/>
      <c r="B61" s="915"/>
      <c r="C61" s="932"/>
      <c r="D61" s="415" t="s">
        <v>656</v>
      </c>
    </row>
    <row r="62" spans="1:4">
      <c r="A62" s="918"/>
      <c r="B62" s="915"/>
      <c r="C62" s="932"/>
      <c r="D62" s="416" t="s">
        <v>657</v>
      </c>
    </row>
    <row r="63" spans="1:4">
      <c r="A63" s="918"/>
      <c r="B63" s="915"/>
      <c r="C63" s="932"/>
      <c r="D63" s="409" t="s">
        <v>658</v>
      </c>
    </row>
    <row r="64" spans="1:4" ht="18.600000000000001" thickBot="1">
      <c r="A64" s="918"/>
      <c r="B64" s="916"/>
      <c r="C64" s="933"/>
      <c r="D64" s="410" t="s">
        <v>659</v>
      </c>
    </row>
    <row r="65" spans="1:4">
      <c r="A65" s="918"/>
      <c r="B65" s="914"/>
      <c r="C65" s="923" t="s">
        <v>660</v>
      </c>
      <c r="D65" s="408" t="s">
        <v>661</v>
      </c>
    </row>
    <row r="66" spans="1:4">
      <c r="A66" s="918"/>
      <c r="B66" s="915"/>
      <c r="C66" s="923"/>
      <c r="D66" s="409" t="s">
        <v>662</v>
      </c>
    </row>
    <row r="67" spans="1:4">
      <c r="A67" s="918"/>
      <c r="B67" s="915"/>
      <c r="C67" s="923"/>
      <c r="D67" s="409" t="s">
        <v>663</v>
      </c>
    </row>
    <row r="68" spans="1:4">
      <c r="A68" s="918"/>
      <c r="B68" s="915"/>
      <c r="C68" s="923"/>
      <c r="D68" s="409" t="s">
        <v>664</v>
      </c>
    </row>
    <row r="69" spans="1:4">
      <c r="A69" s="918"/>
      <c r="B69" s="915"/>
      <c r="C69" s="923"/>
      <c r="D69" s="409" t="s">
        <v>665</v>
      </c>
    </row>
    <row r="70" spans="1:4">
      <c r="A70" s="918"/>
      <c r="B70" s="915"/>
      <c r="C70" s="923"/>
      <c r="D70" s="409" t="s">
        <v>666</v>
      </c>
    </row>
    <row r="71" spans="1:4">
      <c r="A71" s="918"/>
      <c r="B71" s="915"/>
      <c r="C71" s="923"/>
      <c r="D71" s="409" t="s">
        <v>667</v>
      </c>
    </row>
    <row r="72" spans="1:4" ht="27.6">
      <c r="A72" s="918"/>
      <c r="B72" s="915"/>
      <c r="C72" s="923"/>
      <c r="D72" s="409" t="s">
        <v>668</v>
      </c>
    </row>
    <row r="73" spans="1:4">
      <c r="A73" s="918"/>
      <c r="B73" s="915"/>
      <c r="C73" s="923"/>
      <c r="D73" s="409" t="s">
        <v>669</v>
      </c>
    </row>
    <row r="74" spans="1:4">
      <c r="A74" s="918"/>
      <c r="B74" s="915"/>
      <c r="C74" s="923"/>
      <c r="D74" s="409" t="s">
        <v>670</v>
      </c>
    </row>
    <row r="75" spans="1:4" ht="18.600000000000001" thickBot="1">
      <c r="A75" s="919"/>
      <c r="B75" s="916"/>
      <c r="C75" s="923"/>
      <c r="D75" s="410" t="s">
        <v>671</v>
      </c>
    </row>
  </sheetData>
  <mergeCells count="25">
    <mergeCell ref="C65:C75"/>
    <mergeCell ref="A1:D1"/>
    <mergeCell ref="C3:C8"/>
    <mergeCell ref="C9:C21"/>
    <mergeCell ref="C51:C53"/>
    <mergeCell ref="C54:C64"/>
    <mergeCell ref="B54:B64"/>
    <mergeCell ref="C22:C27"/>
    <mergeCell ref="C28:C32"/>
    <mergeCell ref="C34:C41"/>
    <mergeCell ref="C42:C44"/>
    <mergeCell ref="B9:B21"/>
    <mergeCell ref="B22:B27"/>
    <mergeCell ref="A3:A32"/>
    <mergeCell ref="C45:C47"/>
    <mergeCell ref="C48:C50"/>
    <mergeCell ref="B3:B8"/>
    <mergeCell ref="B34:B41"/>
    <mergeCell ref="B42:B44"/>
    <mergeCell ref="A34:A75"/>
    <mergeCell ref="B28:B32"/>
    <mergeCell ref="B45:B47"/>
    <mergeCell ref="B48:B50"/>
    <mergeCell ref="B51:B53"/>
    <mergeCell ref="B65:B7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8"/>
  <sheetViews>
    <sheetView workbookViewId="0">
      <selection activeCell="E32" sqref="E32:E36"/>
    </sheetView>
  </sheetViews>
  <sheetFormatPr defaultColWidth="9" defaultRowHeight="19.2"/>
  <cols>
    <col min="1" max="1" width="8.77734375" style="9" customWidth="1"/>
    <col min="2" max="3" width="8.88671875" style="5" customWidth="1"/>
    <col min="4" max="4" width="6.6640625" style="5" customWidth="1"/>
    <col min="5" max="5" width="42" style="9" customWidth="1"/>
    <col min="6" max="6" width="9" style="5"/>
    <col min="7" max="8" width="8" style="5"/>
    <col min="9" max="16384" width="9" style="5"/>
  </cols>
  <sheetData>
    <row r="1" spans="1:5" ht="29.4">
      <c r="A1" s="942" t="s">
        <v>0</v>
      </c>
      <c r="B1" s="942"/>
      <c r="C1" s="942"/>
      <c r="D1" s="942"/>
      <c r="E1" s="942"/>
    </row>
    <row r="2" spans="1:5" ht="24">
      <c r="A2" s="7" t="s">
        <v>1</v>
      </c>
      <c r="B2" s="7" t="s">
        <v>2</v>
      </c>
      <c r="C2" s="7" t="s">
        <v>17</v>
      </c>
      <c r="D2" s="7" t="s">
        <v>16</v>
      </c>
      <c r="E2" s="6" t="s">
        <v>3</v>
      </c>
    </row>
    <row r="3" spans="1:5" ht="27">
      <c r="A3" s="8" t="s">
        <v>18</v>
      </c>
      <c r="B3" s="4">
        <v>27</v>
      </c>
      <c r="C3" s="4">
        <v>12</v>
      </c>
      <c r="D3" s="4">
        <v>15</v>
      </c>
      <c r="E3" s="4" t="s">
        <v>6</v>
      </c>
    </row>
    <row r="4" spans="1:5" ht="27">
      <c r="A4" s="8" t="s">
        <v>19</v>
      </c>
      <c r="B4" s="4">
        <v>27</v>
      </c>
      <c r="C4" s="4">
        <v>14</v>
      </c>
      <c r="D4" s="4">
        <v>13</v>
      </c>
      <c r="E4" s="4" t="s">
        <v>8</v>
      </c>
    </row>
    <row r="5" spans="1:5" ht="27">
      <c r="A5" s="8" t="s">
        <v>20</v>
      </c>
      <c r="B5" s="4">
        <v>26</v>
      </c>
      <c r="C5" s="4">
        <v>11</v>
      </c>
      <c r="D5" s="4">
        <v>15</v>
      </c>
      <c r="E5" s="4" t="s">
        <v>9</v>
      </c>
    </row>
    <row r="6" spans="1:5" ht="27">
      <c r="A6" s="8" t="s">
        <v>21</v>
      </c>
      <c r="B6" s="4">
        <v>26</v>
      </c>
      <c r="C6" s="4">
        <v>12</v>
      </c>
      <c r="D6" s="4">
        <v>14</v>
      </c>
      <c r="E6" s="4" t="s">
        <v>10</v>
      </c>
    </row>
    <row r="7" spans="1:5" ht="27">
      <c r="A7" s="8" t="s">
        <v>22</v>
      </c>
      <c r="B7" s="4">
        <v>27</v>
      </c>
      <c r="C7" s="4">
        <v>14</v>
      </c>
      <c r="D7" s="4">
        <v>13</v>
      </c>
      <c r="E7" s="4" t="s">
        <v>11</v>
      </c>
    </row>
    <row r="8" spans="1:5" ht="27">
      <c r="A8" s="8" t="s">
        <v>23</v>
      </c>
      <c r="B8" s="4">
        <v>27</v>
      </c>
      <c r="C8" s="4">
        <v>13</v>
      </c>
      <c r="D8" s="4">
        <v>14</v>
      </c>
      <c r="E8" s="4" t="s">
        <v>12</v>
      </c>
    </row>
    <row r="9" spans="1:5" ht="23.25" customHeight="1">
      <c r="A9" s="4" t="s">
        <v>13</v>
      </c>
      <c r="B9" s="4">
        <f>SUM(B3:B8)</f>
        <v>160</v>
      </c>
      <c r="C9" s="4">
        <f t="shared" ref="C9:D9" si="0">SUM(C3:C8)</f>
        <v>76</v>
      </c>
      <c r="D9" s="4">
        <f t="shared" si="0"/>
        <v>84</v>
      </c>
      <c r="E9" s="10" t="s">
        <v>14</v>
      </c>
    </row>
    <row r="11" spans="1:5" ht="29.4">
      <c r="A11" s="942" t="s">
        <v>31</v>
      </c>
      <c r="B11" s="942"/>
      <c r="C11" s="942"/>
      <c r="D11" s="942"/>
      <c r="E11" s="942"/>
    </row>
    <row r="12" spans="1:5" ht="24">
      <c r="A12" s="7" t="s">
        <v>1</v>
      </c>
      <c r="B12" s="7" t="s">
        <v>2</v>
      </c>
      <c r="C12" s="7" t="s">
        <v>17</v>
      </c>
      <c r="D12" s="7" t="s">
        <v>16</v>
      </c>
      <c r="E12" s="6" t="s">
        <v>3</v>
      </c>
    </row>
    <row r="13" spans="1:5" ht="26.4">
      <c r="A13" s="3" t="s">
        <v>25</v>
      </c>
      <c r="B13" s="4">
        <v>26</v>
      </c>
      <c r="C13" s="4">
        <v>11</v>
      </c>
      <c r="D13" s="4">
        <v>15</v>
      </c>
      <c r="E13" s="1" t="s">
        <v>70</v>
      </c>
    </row>
    <row r="14" spans="1:5" ht="26.4">
      <c r="A14" s="3" t="s">
        <v>26</v>
      </c>
      <c r="B14" s="4">
        <v>27</v>
      </c>
      <c r="C14" s="4">
        <v>13</v>
      </c>
      <c r="D14" s="4">
        <v>14</v>
      </c>
      <c r="E14" s="1" t="s">
        <v>71</v>
      </c>
    </row>
    <row r="15" spans="1:5" ht="26.4">
      <c r="A15" s="3" t="s">
        <v>27</v>
      </c>
      <c r="B15" s="4">
        <v>26</v>
      </c>
      <c r="C15" s="4">
        <v>12</v>
      </c>
      <c r="D15" s="4">
        <v>14</v>
      </c>
      <c r="E15" s="1" t="s">
        <v>72</v>
      </c>
    </row>
    <row r="16" spans="1:5" ht="26.4">
      <c r="A16" s="3" t="s">
        <v>28</v>
      </c>
      <c r="B16" s="4">
        <v>26</v>
      </c>
      <c r="C16" s="4">
        <v>14</v>
      </c>
      <c r="D16" s="4">
        <v>12</v>
      </c>
      <c r="E16" s="1" t="s">
        <v>73</v>
      </c>
    </row>
    <row r="17" spans="1:5" ht="26.4">
      <c r="A17" s="3" t="s">
        <v>29</v>
      </c>
      <c r="B17" s="4">
        <v>26</v>
      </c>
      <c r="C17" s="4">
        <v>13</v>
      </c>
      <c r="D17" s="4">
        <v>13</v>
      </c>
      <c r="E17" s="1" t="s">
        <v>74</v>
      </c>
    </row>
    <row r="18" spans="1:5" ht="26.4">
      <c r="A18" s="3" t="s">
        <v>30</v>
      </c>
      <c r="B18" s="4">
        <v>26</v>
      </c>
      <c r="C18" s="4">
        <v>13</v>
      </c>
      <c r="D18" s="4">
        <v>13</v>
      </c>
      <c r="E18" s="1" t="s">
        <v>75</v>
      </c>
    </row>
    <row r="19" spans="1:5">
      <c r="A19" s="4" t="s">
        <v>13</v>
      </c>
      <c r="B19" s="4">
        <f>SUM(B13:B18)</f>
        <v>157</v>
      </c>
      <c r="C19" s="4">
        <f t="shared" ref="C19:D19" si="1">SUM(C13:C18)</f>
        <v>76</v>
      </c>
      <c r="D19" s="4">
        <f t="shared" si="1"/>
        <v>81</v>
      </c>
      <c r="E19" s="10" t="s">
        <v>76</v>
      </c>
    </row>
    <row r="21" spans="1:5" ht="29.4">
      <c r="A21" s="942" t="s">
        <v>32</v>
      </c>
      <c r="B21" s="942"/>
      <c r="C21" s="942"/>
      <c r="D21" s="942"/>
      <c r="E21" s="942"/>
    </row>
    <row r="22" spans="1:5" ht="24">
      <c r="A22" s="7" t="s">
        <v>1</v>
      </c>
      <c r="B22" s="7" t="s">
        <v>2</v>
      </c>
      <c r="C22" s="7" t="s">
        <v>17</v>
      </c>
      <c r="D22" s="7" t="s">
        <v>16</v>
      </c>
      <c r="E22" s="6" t="s">
        <v>3</v>
      </c>
    </row>
    <row r="23" spans="1:5" ht="26.4">
      <c r="A23" s="3" t="s">
        <v>65</v>
      </c>
      <c r="B23" s="4">
        <v>29</v>
      </c>
      <c r="C23" s="4">
        <v>13</v>
      </c>
      <c r="D23" s="4">
        <v>16</v>
      </c>
      <c r="E23" s="1" t="s">
        <v>77</v>
      </c>
    </row>
    <row r="24" spans="1:5" ht="26.4">
      <c r="A24" s="3" t="s">
        <v>66</v>
      </c>
      <c r="B24" s="4">
        <v>29</v>
      </c>
      <c r="C24" s="4">
        <v>15</v>
      </c>
      <c r="D24" s="4">
        <v>14</v>
      </c>
      <c r="E24" s="1" t="s">
        <v>78</v>
      </c>
    </row>
    <row r="25" spans="1:5" ht="26.4">
      <c r="A25" s="3" t="s">
        <v>67</v>
      </c>
      <c r="B25" s="4">
        <v>26</v>
      </c>
      <c r="C25" s="4">
        <v>16</v>
      </c>
      <c r="D25" s="4">
        <v>10</v>
      </c>
      <c r="E25" s="1" t="s">
        <v>79</v>
      </c>
    </row>
    <row r="26" spans="1:5" ht="26.4">
      <c r="A26" s="3" t="s">
        <v>68</v>
      </c>
      <c r="B26" s="4">
        <v>29</v>
      </c>
      <c r="C26" s="4">
        <v>15</v>
      </c>
      <c r="D26" s="4">
        <v>14</v>
      </c>
      <c r="E26" s="1" t="s">
        <v>80</v>
      </c>
    </row>
    <row r="27" spans="1:5" ht="26.4">
      <c r="A27" s="3" t="s">
        <v>69</v>
      </c>
      <c r="B27" s="4">
        <v>28</v>
      </c>
      <c r="C27" s="4">
        <v>17</v>
      </c>
      <c r="D27" s="4">
        <v>11</v>
      </c>
      <c r="E27" s="1" t="s">
        <v>81</v>
      </c>
    </row>
    <row r="28" spans="1:5">
      <c r="A28" s="4" t="s">
        <v>13</v>
      </c>
      <c r="B28" s="4">
        <f>SUM(B23:B27)</f>
        <v>141</v>
      </c>
      <c r="C28" s="4">
        <f>SUM(C23:C27)</f>
        <v>76</v>
      </c>
      <c r="D28" s="4">
        <f>SUM(D23:D27)</f>
        <v>65</v>
      </c>
      <c r="E28" s="10" t="s">
        <v>82</v>
      </c>
    </row>
    <row r="30" spans="1:5" ht="29.4">
      <c r="A30" s="942" t="s">
        <v>33</v>
      </c>
      <c r="B30" s="942"/>
      <c r="C30" s="942"/>
      <c r="D30" s="942"/>
      <c r="E30" s="942"/>
    </row>
    <row r="31" spans="1:5" ht="24">
      <c r="A31" s="7" t="s">
        <v>1</v>
      </c>
      <c r="B31" s="7" t="s">
        <v>2</v>
      </c>
      <c r="C31" s="7" t="s">
        <v>17</v>
      </c>
      <c r="D31" s="7" t="s">
        <v>16</v>
      </c>
      <c r="E31" s="6" t="s">
        <v>3</v>
      </c>
    </row>
    <row r="32" spans="1:5" ht="26.4">
      <c r="A32" s="3" t="s">
        <v>60</v>
      </c>
      <c r="B32" s="4">
        <v>32</v>
      </c>
      <c r="C32" s="4">
        <v>16</v>
      </c>
      <c r="D32" s="4">
        <v>16</v>
      </c>
      <c r="E32" s="1" t="s">
        <v>83</v>
      </c>
    </row>
    <row r="33" spans="1:5" ht="26.4">
      <c r="A33" s="3" t="s">
        <v>61</v>
      </c>
      <c r="B33" s="4">
        <v>30</v>
      </c>
      <c r="C33" s="4">
        <v>17</v>
      </c>
      <c r="D33" s="4">
        <v>13</v>
      </c>
      <c r="E33" s="1" t="s">
        <v>84</v>
      </c>
    </row>
    <row r="34" spans="1:5" ht="26.4">
      <c r="A34" s="3" t="s">
        <v>62</v>
      </c>
      <c r="B34" s="4">
        <v>30</v>
      </c>
      <c r="C34" s="4">
        <v>18</v>
      </c>
      <c r="D34" s="4">
        <v>12</v>
      </c>
      <c r="E34" s="1" t="s">
        <v>85</v>
      </c>
    </row>
    <row r="35" spans="1:5" ht="26.4">
      <c r="A35" s="3" t="s">
        <v>63</v>
      </c>
      <c r="B35" s="4">
        <v>31</v>
      </c>
      <c r="C35" s="4">
        <v>15</v>
      </c>
      <c r="D35" s="4">
        <v>16</v>
      </c>
      <c r="E35" s="1" t="s">
        <v>86</v>
      </c>
    </row>
    <row r="36" spans="1:5" ht="26.4">
      <c r="A36" s="3" t="s">
        <v>64</v>
      </c>
      <c r="B36" s="4">
        <v>31</v>
      </c>
      <c r="C36" s="4">
        <v>16</v>
      </c>
      <c r="D36" s="4">
        <v>15</v>
      </c>
      <c r="E36" s="1" t="s">
        <v>87</v>
      </c>
    </row>
    <row r="37" spans="1:5">
      <c r="A37" s="4" t="s">
        <v>13</v>
      </c>
      <c r="B37" s="4">
        <f>SUM(B32:B36)</f>
        <v>154</v>
      </c>
      <c r="C37" s="4">
        <f>SUM(C32:C36)</f>
        <v>82</v>
      </c>
      <c r="D37" s="4">
        <f>SUM(D32:D36)</f>
        <v>72</v>
      </c>
      <c r="E37" s="10" t="s">
        <v>88</v>
      </c>
    </row>
    <row r="38" spans="1:5" ht="38.4">
      <c r="A38" s="18" t="s">
        <v>159</v>
      </c>
      <c r="B38" s="29">
        <f>SUM(B37,B28,B19,B9)</f>
        <v>612</v>
      </c>
      <c r="C38" s="29">
        <f t="shared" ref="C38:D38" si="2">SUM(C37,C28,C19,C9)</f>
        <v>310</v>
      </c>
      <c r="D38" s="29">
        <f t="shared" si="2"/>
        <v>302</v>
      </c>
    </row>
    <row r="39" spans="1:5">
      <c r="A39" s="947"/>
      <c r="B39" s="948"/>
      <c r="C39" s="948"/>
      <c r="D39" s="948"/>
      <c r="E39" s="948"/>
    </row>
    <row r="40" spans="1:5" ht="29.4">
      <c r="A40" s="942" t="s">
        <v>34</v>
      </c>
      <c r="B40" s="942"/>
      <c r="C40" s="942"/>
      <c r="D40" s="942"/>
      <c r="E40" s="942"/>
    </row>
    <row r="41" spans="1:5" ht="24">
      <c r="A41" s="7" t="s">
        <v>1</v>
      </c>
      <c r="B41" s="7" t="s">
        <v>2</v>
      </c>
      <c r="C41" s="7" t="s">
        <v>17</v>
      </c>
      <c r="D41" s="7" t="s">
        <v>16</v>
      </c>
      <c r="E41" s="6" t="s">
        <v>3</v>
      </c>
    </row>
    <row r="42" spans="1:5" ht="26.4">
      <c r="A42" s="3" t="s">
        <v>5</v>
      </c>
      <c r="B42" s="4"/>
      <c r="C42" s="4"/>
      <c r="D42" s="4"/>
      <c r="E42" s="1" t="s">
        <v>89</v>
      </c>
    </row>
    <row r="43" spans="1:5" ht="26.4">
      <c r="A43" s="3" t="s">
        <v>7</v>
      </c>
      <c r="B43" s="4"/>
      <c r="C43" s="4"/>
      <c r="D43" s="4"/>
      <c r="E43" s="1" t="s">
        <v>90</v>
      </c>
    </row>
    <row r="44" spans="1:5" ht="26.4">
      <c r="A44" s="3" t="s">
        <v>25</v>
      </c>
      <c r="B44" s="4"/>
      <c r="C44" s="4"/>
      <c r="D44" s="4"/>
      <c r="E44" s="1" t="s">
        <v>78</v>
      </c>
    </row>
    <row r="45" spans="1:5" ht="26.4">
      <c r="A45" s="3" t="s">
        <v>26</v>
      </c>
      <c r="B45" s="4"/>
      <c r="C45" s="4"/>
      <c r="D45" s="4"/>
      <c r="E45" s="1" t="s">
        <v>91</v>
      </c>
    </row>
    <row r="46" spans="1:5" ht="23.4">
      <c r="A46" s="11" t="s">
        <v>92</v>
      </c>
      <c r="B46" s="4"/>
      <c r="C46" s="4"/>
      <c r="D46" s="4"/>
      <c r="E46" s="4"/>
    </row>
    <row r="47" spans="1:5" ht="23.4">
      <c r="A47" s="11" t="s">
        <v>93</v>
      </c>
      <c r="B47" s="4"/>
      <c r="C47" s="4"/>
      <c r="D47" s="4"/>
      <c r="E47" s="4"/>
    </row>
    <row r="48" spans="1:5">
      <c r="A48" s="4" t="s">
        <v>13</v>
      </c>
      <c r="B48" s="4">
        <f>SUM(B42:B47)</f>
        <v>0</v>
      </c>
      <c r="C48" s="4">
        <f t="shared" ref="C48:D48" si="3">SUM(C42:C47)</f>
        <v>0</v>
      </c>
      <c r="D48" s="4">
        <f t="shared" si="3"/>
        <v>0</v>
      </c>
      <c r="E48" s="10" t="s">
        <v>94</v>
      </c>
    </row>
    <row r="49" spans="1:5">
      <c r="A49" s="945"/>
      <c r="B49" s="946"/>
      <c r="C49" s="946"/>
      <c r="D49" s="946"/>
      <c r="E49" s="946"/>
    </row>
    <row r="50" spans="1:5" s="940" customFormat="1"/>
    <row r="51" spans="1:5" ht="29.4">
      <c r="A51" s="941" t="s">
        <v>35</v>
      </c>
      <c r="B51" s="941"/>
      <c r="C51" s="941"/>
      <c r="D51" s="941"/>
      <c r="E51" s="941"/>
    </row>
    <row r="52" spans="1:5" ht="24">
      <c r="A52" s="7" t="s">
        <v>1</v>
      </c>
      <c r="B52" s="7" t="s">
        <v>2</v>
      </c>
      <c r="C52" s="7" t="s">
        <v>17</v>
      </c>
      <c r="D52" s="7" t="s">
        <v>16</v>
      </c>
      <c r="E52" s="6" t="s">
        <v>3</v>
      </c>
    </row>
    <row r="53" spans="1:5" ht="26.4">
      <c r="A53" s="12" t="s">
        <v>55</v>
      </c>
      <c r="B53" s="4">
        <v>29</v>
      </c>
      <c r="C53" s="4">
        <v>12</v>
      </c>
      <c r="D53" s="4">
        <v>17</v>
      </c>
      <c r="E53" s="13" t="s">
        <v>95</v>
      </c>
    </row>
    <row r="54" spans="1:5" ht="26.4">
      <c r="A54" s="14" t="s">
        <v>56</v>
      </c>
      <c r="B54" s="4">
        <v>29</v>
      </c>
      <c r="C54" s="4">
        <v>14</v>
      </c>
      <c r="D54" s="4">
        <v>15</v>
      </c>
      <c r="E54" s="15" t="s">
        <v>96</v>
      </c>
    </row>
    <row r="55" spans="1:5" ht="26.4">
      <c r="A55" s="14" t="s">
        <v>57</v>
      </c>
      <c r="B55" s="4">
        <v>28</v>
      </c>
      <c r="C55" s="4">
        <v>12</v>
      </c>
      <c r="D55" s="4">
        <v>16</v>
      </c>
      <c r="E55" s="15" t="s">
        <v>97</v>
      </c>
    </row>
    <row r="56" spans="1:5" ht="26.4">
      <c r="A56" s="14" t="s">
        <v>58</v>
      </c>
      <c r="B56" s="4">
        <v>30</v>
      </c>
      <c r="C56" s="4">
        <v>12</v>
      </c>
      <c r="D56" s="4">
        <v>18</v>
      </c>
      <c r="E56" s="15" t="s">
        <v>98</v>
      </c>
    </row>
    <row r="57" spans="1:5" ht="26.4">
      <c r="A57" s="14" t="s">
        <v>59</v>
      </c>
      <c r="B57" s="4">
        <v>32</v>
      </c>
      <c r="C57" s="4">
        <v>19</v>
      </c>
      <c r="D57" s="4">
        <v>13</v>
      </c>
      <c r="E57" s="15" t="s">
        <v>99</v>
      </c>
    </row>
    <row r="58" spans="1:5">
      <c r="A58" s="4" t="s">
        <v>13</v>
      </c>
      <c r="B58" s="4">
        <f>SUM(B53:B57)</f>
        <v>148</v>
      </c>
      <c r="C58" s="4">
        <f>SUM(C53:C57)</f>
        <v>69</v>
      </c>
      <c r="D58" s="4">
        <f>SUM(D53:D57)</f>
        <v>79</v>
      </c>
      <c r="E58" s="10" t="s">
        <v>100</v>
      </c>
    </row>
    <row r="60" spans="1:5" ht="29.4">
      <c r="A60" s="942" t="s">
        <v>36</v>
      </c>
      <c r="B60" s="942"/>
      <c r="C60" s="942"/>
      <c r="D60" s="942"/>
      <c r="E60" s="942"/>
    </row>
    <row r="61" spans="1:5" ht="24">
      <c r="A61" s="7" t="s">
        <v>1</v>
      </c>
      <c r="B61" s="7" t="s">
        <v>2</v>
      </c>
      <c r="C61" s="7" t="s">
        <v>17</v>
      </c>
      <c r="D61" s="7" t="s">
        <v>16</v>
      </c>
      <c r="E61" s="6" t="s">
        <v>3</v>
      </c>
    </row>
    <row r="62" spans="1:5" ht="26.4">
      <c r="A62" s="3" t="s">
        <v>49</v>
      </c>
      <c r="B62" s="4">
        <v>28</v>
      </c>
      <c r="C62" s="4">
        <v>15</v>
      </c>
      <c r="D62" s="4">
        <v>13</v>
      </c>
      <c r="E62" s="1" t="s">
        <v>101</v>
      </c>
    </row>
    <row r="63" spans="1:5" ht="26.4">
      <c r="A63" s="16" t="s">
        <v>50</v>
      </c>
      <c r="B63" s="4">
        <v>24</v>
      </c>
      <c r="C63" s="4">
        <v>13</v>
      </c>
      <c r="D63" s="4">
        <v>11</v>
      </c>
      <c r="E63" s="17" t="s">
        <v>102</v>
      </c>
    </row>
    <row r="64" spans="1:5" ht="26.4">
      <c r="A64" s="3" t="s">
        <v>51</v>
      </c>
      <c r="B64" s="4">
        <v>28</v>
      </c>
      <c r="C64" s="4">
        <v>13</v>
      </c>
      <c r="D64" s="4">
        <v>15</v>
      </c>
      <c r="E64" s="1" t="s">
        <v>103</v>
      </c>
    </row>
    <row r="65" spans="1:5" ht="26.4">
      <c r="A65" s="16" t="s">
        <v>52</v>
      </c>
      <c r="B65" s="4">
        <v>24</v>
      </c>
      <c r="C65" s="4">
        <v>10</v>
      </c>
      <c r="D65" s="4">
        <v>14</v>
      </c>
      <c r="E65" s="17" t="s">
        <v>104</v>
      </c>
    </row>
    <row r="66" spans="1:5" ht="26.4">
      <c r="A66" s="3" t="s">
        <v>53</v>
      </c>
      <c r="B66" s="4">
        <v>26</v>
      </c>
      <c r="C66" s="4">
        <v>11</v>
      </c>
      <c r="D66" s="4">
        <v>15</v>
      </c>
      <c r="E66" s="1" t="s">
        <v>105</v>
      </c>
    </row>
    <row r="67" spans="1:5" ht="26.4">
      <c r="A67" s="16" t="s">
        <v>54</v>
      </c>
      <c r="B67" s="4">
        <v>25</v>
      </c>
      <c r="C67" s="4">
        <v>11</v>
      </c>
      <c r="D67" s="4">
        <v>14</v>
      </c>
      <c r="E67" s="2" t="s">
        <v>106</v>
      </c>
    </row>
    <row r="68" spans="1:5">
      <c r="A68" s="4" t="s">
        <v>13</v>
      </c>
      <c r="B68" s="4">
        <f>SUM(B62:B67)</f>
        <v>155</v>
      </c>
      <c r="C68" s="4">
        <f t="shared" ref="C68:D68" si="4">SUM(C62:C67)</f>
        <v>73</v>
      </c>
      <c r="D68" s="4">
        <f t="shared" si="4"/>
        <v>82</v>
      </c>
      <c r="E68" s="10" t="s">
        <v>107</v>
      </c>
    </row>
    <row r="70" spans="1:5" ht="29.4">
      <c r="A70" s="942" t="s">
        <v>37</v>
      </c>
      <c r="B70" s="942"/>
      <c r="C70" s="942"/>
      <c r="D70" s="942"/>
      <c r="E70" s="942"/>
    </row>
    <row r="71" spans="1:5" ht="24">
      <c r="A71" s="7" t="s">
        <v>1</v>
      </c>
      <c r="B71" s="7" t="s">
        <v>2</v>
      </c>
      <c r="C71" s="7" t="s">
        <v>17</v>
      </c>
      <c r="D71" s="7" t="s">
        <v>16</v>
      </c>
      <c r="E71" s="6" t="s">
        <v>3</v>
      </c>
    </row>
    <row r="72" spans="1:5" ht="26.4">
      <c r="A72" s="3" t="s">
        <v>44</v>
      </c>
      <c r="B72" s="4">
        <v>27</v>
      </c>
      <c r="C72" s="4">
        <v>15</v>
      </c>
      <c r="D72" s="4">
        <v>12</v>
      </c>
      <c r="E72" s="1" t="s">
        <v>108</v>
      </c>
    </row>
    <row r="73" spans="1:5" ht="26.4">
      <c r="A73" s="16" t="s">
        <v>45</v>
      </c>
      <c r="B73" s="4">
        <v>26</v>
      </c>
      <c r="C73" s="4">
        <v>13</v>
      </c>
      <c r="D73" s="4">
        <v>13</v>
      </c>
      <c r="E73" s="17" t="s">
        <v>109</v>
      </c>
    </row>
    <row r="74" spans="1:5" ht="26.4">
      <c r="A74" s="3" t="s">
        <v>46</v>
      </c>
      <c r="B74" s="4">
        <v>23</v>
      </c>
      <c r="C74" s="4">
        <v>12</v>
      </c>
      <c r="D74" s="4">
        <v>11</v>
      </c>
      <c r="E74" s="1" t="s">
        <v>110</v>
      </c>
    </row>
    <row r="75" spans="1:5" ht="26.4">
      <c r="A75" s="16" t="s">
        <v>47</v>
      </c>
      <c r="B75" s="4">
        <v>23</v>
      </c>
      <c r="C75" s="4">
        <v>12</v>
      </c>
      <c r="D75" s="4">
        <v>11</v>
      </c>
      <c r="E75" s="17" t="s">
        <v>111</v>
      </c>
    </row>
    <row r="76" spans="1:5" ht="26.4">
      <c r="A76" s="3" t="s">
        <v>48</v>
      </c>
      <c r="B76" s="4">
        <v>25</v>
      </c>
      <c r="C76" s="4">
        <v>16</v>
      </c>
      <c r="D76" s="4">
        <v>9</v>
      </c>
      <c r="E76" s="1" t="s">
        <v>112</v>
      </c>
    </row>
    <row r="77" spans="1:5">
      <c r="A77" s="4" t="s">
        <v>13</v>
      </c>
      <c r="B77" s="4">
        <f>SUM(B72:B76)</f>
        <v>124</v>
      </c>
      <c r="C77" s="4">
        <f>SUM(C72:C76)</f>
        <v>68</v>
      </c>
      <c r="D77" s="4">
        <f>SUM(D72:D76)</f>
        <v>56</v>
      </c>
      <c r="E77" s="10" t="s">
        <v>119</v>
      </c>
    </row>
    <row r="78" spans="1:5">
      <c r="E78" s="2"/>
    </row>
    <row r="79" spans="1:5" ht="29.4">
      <c r="A79" s="943" t="s">
        <v>38</v>
      </c>
      <c r="B79" s="944"/>
      <c r="C79" s="944"/>
      <c r="D79" s="944"/>
      <c r="E79" s="944"/>
    </row>
    <row r="80" spans="1:5" ht="24">
      <c r="A80" s="7" t="s">
        <v>1</v>
      </c>
      <c r="B80" s="7" t="s">
        <v>2</v>
      </c>
      <c r="C80" s="7" t="s">
        <v>17</v>
      </c>
      <c r="D80" s="7" t="s">
        <v>16</v>
      </c>
      <c r="E80" s="6" t="s">
        <v>3</v>
      </c>
    </row>
    <row r="81" spans="1:5" ht="26.4">
      <c r="A81" s="3" t="s">
        <v>39</v>
      </c>
      <c r="B81" s="4">
        <v>27</v>
      </c>
      <c r="C81" s="4">
        <v>13</v>
      </c>
      <c r="D81" s="4">
        <v>14</v>
      </c>
      <c r="E81" s="1" t="s">
        <v>113</v>
      </c>
    </row>
    <row r="82" spans="1:5" ht="26.4">
      <c r="A82" s="16" t="s">
        <v>40</v>
      </c>
      <c r="B82" s="4">
        <v>26</v>
      </c>
      <c r="C82" s="4">
        <v>12</v>
      </c>
      <c r="D82" s="4">
        <v>14</v>
      </c>
      <c r="E82" s="17" t="s">
        <v>114</v>
      </c>
    </row>
    <row r="83" spans="1:5" ht="26.4">
      <c r="A83" s="3" t="s">
        <v>41</v>
      </c>
      <c r="B83" s="4">
        <v>26</v>
      </c>
      <c r="C83" s="4">
        <v>12</v>
      </c>
      <c r="D83" s="4">
        <v>14</v>
      </c>
      <c r="E83" s="1" t="s">
        <v>115</v>
      </c>
    </row>
    <row r="84" spans="1:5" ht="26.4">
      <c r="A84" s="16" t="s">
        <v>42</v>
      </c>
      <c r="B84" s="4">
        <v>27</v>
      </c>
      <c r="C84" s="4">
        <v>12</v>
      </c>
      <c r="D84" s="4">
        <v>15</v>
      </c>
      <c r="E84" s="17" t="s">
        <v>116</v>
      </c>
    </row>
    <row r="85" spans="1:5" ht="26.4">
      <c r="A85" s="3" t="s">
        <v>43</v>
      </c>
      <c r="B85" s="4">
        <v>28</v>
      </c>
      <c r="C85" s="4">
        <v>14</v>
      </c>
      <c r="D85" s="4">
        <v>14</v>
      </c>
      <c r="E85" s="1" t="s">
        <v>117</v>
      </c>
    </row>
    <row r="86" spans="1:5">
      <c r="A86" s="4" t="s">
        <v>13</v>
      </c>
      <c r="B86" s="4">
        <f>SUM(B81:B85)</f>
        <v>134</v>
      </c>
      <c r="C86" s="4">
        <f>SUM(C81:C85)</f>
        <v>63</v>
      </c>
      <c r="D86" s="4">
        <f>SUM(D81:D85)</f>
        <v>71</v>
      </c>
      <c r="E86" s="10" t="s">
        <v>118</v>
      </c>
    </row>
    <row r="87" spans="1:5" ht="39" thickBot="1">
      <c r="A87" s="30" t="s">
        <v>160</v>
      </c>
      <c r="B87" s="31">
        <f>SUM(B86,B77,B68,B58)</f>
        <v>561</v>
      </c>
      <c r="C87" s="31">
        <f t="shared" ref="C87:D87" si="5">SUM(C86,C77,C68,C58)</f>
        <v>273</v>
      </c>
      <c r="D87" s="31">
        <f t="shared" si="5"/>
        <v>288</v>
      </c>
    </row>
    <row r="88" spans="1:5" ht="27.6" thickBot="1">
      <c r="A88" s="32" t="s">
        <v>161</v>
      </c>
      <c r="B88" s="33">
        <f>SUM(B87,B38)</f>
        <v>1173</v>
      </c>
      <c r="C88" s="34">
        <f t="shared" ref="C88:D88" si="6">SUM(C87,C38)</f>
        <v>583</v>
      </c>
      <c r="D88" s="33">
        <f t="shared" si="6"/>
        <v>590</v>
      </c>
    </row>
  </sheetData>
  <mergeCells count="12">
    <mergeCell ref="A40:E40"/>
    <mergeCell ref="A49:E49"/>
    <mergeCell ref="A1:E1"/>
    <mergeCell ref="A11:E11"/>
    <mergeCell ref="A21:E21"/>
    <mergeCell ref="A30:E30"/>
    <mergeCell ref="A39:E39"/>
    <mergeCell ref="A50:XFD50"/>
    <mergeCell ref="A51:E51"/>
    <mergeCell ref="A60:E60"/>
    <mergeCell ref="A70:E70"/>
    <mergeCell ref="A79:E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RowHeight="18"/>
  <cols>
    <col min="1" max="1" width="81.33203125" customWidth="1"/>
  </cols>
  <sheetData>
    <row r="1" spans="1:1" ht="409.6">
      <c r="A1" s="406" t="s">
        <v>621</v>
      </c>
    </row>
    <row r="2" spans="1:1" ht="409.5" customHeight="1"/>
  </sheetData>
  <printOptions headings="1" gridLines="1"/>
  <pageMargins left="0.7" right="0.7" top="0.75" bottom="0.75" header="0.3" footer="0.3"/>
  <pageSetup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topLeftCell="A15" workbookViewId="0">
      <selection activeCell="D3" sqref="D3"/>
    </sheetView>
  </sheetViews>
  <sheetFormatPr defaultColWidth="9" defaultRowHeight="19.2"/>
  <cols>
    <col min="1" max="1" width="8.77734375" style="9" customWidth="1"/>
    <col min="2" max="2" width="8.88671875" style="5" customWidth="1"/>
    <col min="3" max="3" width="7.6640625" style="5" customWidth="1"/>
    <col min="4" max="4" width="7" style="5" customWidth="1"/>
    <col min="5" max="5" width="42" style="50" customWidth="1"/>
    <col min="6" max="6" width="28.77734375" style="48" customWidth="1"/>
    <col min="7" max="7" width="14.77734375" style="5" customWidth="1"/>
    <col min="8" max="8" width="35.88671875" style="48" customWidth="1"/>
    <col min="9" max="16384" width="9" style="5"/>
  </cols>
  <sheetData>
    <row r="1" spans="1:8" ht="29.4">
      <c r="A1" s="942" t="s">
        <v>0</v>
      </c>
      <c r="B1" s="942"/>
      <c r="C1" s="942"/>
      <c r="D1" s="942"/>
      <c r="E1" s="942"/>
      <c r="F1" s="942"/>
      <c r="G1" s="942"/>
      <c r="H1" s="942"/>
    </row>
    <row r="2" spans="1:8" s="55" customFormat="1" ht="24">
      <c r="A2" s="7" t="s">
        <v>1</v>
      </c>
      <c r="B2" s="7" t="s">
        <v>2</v>
      </c>
      <c r="C2" s="7" t="s">
        <v>17</v>
      </c>
      <c r="D2" s="7" t="s">
        <v>16</v>
      </c>
      <c r="E2" s="21" t="s">
        <v>3</v>
      </c>
      <c r="F2" s="21" t="s">
        <v>15</v>
      </c>
      <c r="G2" s="7" t="s">
        <v>4</v>
      </c>
      <c r="H2" s="21" t="s">
        <v>24</v>
      </c>
    </row>
    <row r="3" spans="1:8" ht="27">
      <c r="A3" s="8" t="s">
        <v>18</v>
      </c>
      <c r="B3" s="4">
        <v>27</v>
      </c>
      <c r="C3" s="4">
        <v>12</v>
      </c>
      <c r="D3" s="4">
        <v>15</v>
      </c>
      <c r="E3" s="22" t="s">
        <v>6</v>
      </c>
      <c r="F3" s="22" t="s">
        <v>122</v>
      </c>
      <c r="G3" s="4" t="s">
        <v>163</v>
      </c>
      <c r="H3" s="51" t="s">
        <v>164</v>
      </c>
    </row>
    <row r="4" spans="1:8" ht="27">
      <c r="A4" s="8" t="s">
        <v>19</v>
      </c>
      <c r="B4" s="4">
        <v>27</v>
      </c>
      <c r="C4" s="4">
        <v>14</v>
      </c>
      <c r="D4" s="4">
        <v>13</v>
      </c>
      <c r="E4" s="22" t="s">
        <v>8</v>
      </c>
      <c r="F4" s="22" t="s">
        <v>165</v>
      </c>
      <c r="G4" s="4" t="s">
        <v>166</v>
      </c>
      <c r="H4" s="51" t="s">
        <v>167</v>
      </c>
    </row>
    <row r="5" spans="1:8" ht="27">
      <c r="A5" s="8" t="s">
        <v>20</v>
      </c>
      <c r="B5" s="4">
        <v>26</v>
      </c>
      <c r="C5" s="4">
        <v>11</v>
      </c>
      <c r="D5" s="4">
        <v>15</v>
      </c>
      <c r="E5" s="22" t="s">
        <v>9</v>
      </c>
      <c r="F5" s="22" t="s">
        <v>168</v>
      </c>
      <c r="G5" s="4" t="s">
        <v>169</v>
      </c>
      <c r="H5" s="53" t="s">
        <v>170</v>
      </c>
    </row>
    <row r="6" spans="1:8" ht="27">
      <c r="A6" s="8" t="s">
        <v>21</v>
      </c>
      <c r="B6" s="4">
        <v>26</v>
      </c>
      <c r="C6" s="4">
        <v>12</v>
      </c>
      <c r="D6" s="4">
        <v>14</v>
      </c>
      <c r="E6" s="22" t="s">
        <v>10</v>
      </c>
      <c r="F6" s="22" t="s">
        <v>171</v>
      </c>
      <c r="G6" s="4" t="s">
        <v>172</v>
      </c>
      <c r="H6" s="53" t="s">
        <v>173</v>
      </c>
    </row>
    <row r="7" spans="1:8" ht="27">
      <c r="A7" s="8" t="s">
        <v>22</v>
      </c>
      <c r="B7" s="4">
        <v>27</v>
      </c>
      <c r="C7" s="4">
        <v>14</v>
      </c>
      <c r="D7" s="4">
        <v>13</v>
      </c>
      <c r="E7" s="22" t="s">
        <v>11</v>
      </c>
      <c r="F7" s="22" t="s">
        <v>124</v>
      </c>
      <c r="G7" s="4" t="s">
        <v>174</v>
      </c>
      <c r="H7" s="54" t="s">
        <v>175</v>
      </c>
    </row>
    <row r="8" spans="1:8" ht="27">
      <c r="A8" s="8" t="s">
        <v>23</v>
      </c>
      <c r="B8" s="4">
        <v>27</v>
      </c>
      <c r="C8" s="4">
        <v>13</v>
      </c>
      <c r="D8" s="4">
        <v>14</v>
      </c>
      <c r="E8" s="22" t="s">
        <v>12</v>
      </c>
      <c r="F8" s="22" t="s">
        <v>125</v>
      </c>
      <c r="G8" s="4" t="s">
        <v>176</v>
      </c>
      <c r="H8" s="53" t="s">
        <v>177</v>
      </c>
    </row>
    <row r="9" spans="1:8" ht="23.25" customHeight="1">
      <c r="A9" s="4" t="s">
        <v>13</v>
      </c>
      <c r="B9" s="4">
        <f>SUM(B3:B8)</f>
        <v>160</v>
      </c>
      <c r="C9" s="4">
        <f t="shared" ref="C9:D9" si="0">SUM(C3:C8)</f>
        <v>76</v>
      </c>
      <c r="D9" s="4">
        <f t="shared" si="0"/>
        <v>84</v>
      </c>
      <c r="E9" s="49" t="s">
        <v>14</v>
      </c>
      <c r="F9" s="22"/>
      <c r="G9" s="4"/>
      <c r="H9" s="22"/>
    </row>
    <row r="11" spans="1:8" ht="29.4">
      <c r="A11" s="942" t="s">
        <v>31</v>
      </c>
      <c r="B11" s="942"/>
      <c r="C11" s="942"/>
      <c r="D11" s="942"/>
      <c r="E11" s="942"/>
      <c r="F11" s="942"/>
      <c r="G11" s="942"/>
      <c r="H11" s="942"/>
    </row>
    <row r="12" spans="1:8" s="55" customFormat="1" ht="24">
      <c r="A12" s="7" t="s">
        <v>1</v>
      </c>
      <c r="B12" s="7" t="s">
        <v>2</v>
      </c>
      <c r="C12" s="7" t="s">
        <v>17</v>
      </c>
      <c r="D12" s="7" t="s">
        <v>16</v>
      </c>
      <c r="E12" s="21" t="s">
        <v>3</v>
      </c>
      <c r="F12" s="21" t="s">
        <v>15</v>
      </c>
      <c r="G12" s="7" t="s">
        <v>4</v>
      </c>
      <c r="H12" s="21" t="s">
        <v>24</v>
      </c>
    </row>
    <row r="13" spans="1:8" ht="26.4">
      <c r="A13" s="3" t="s">
        <v>25</v>
      </c>
      <c r="B13" s="4">
        <v>26</v>
      </c>
      <c r="C13" s="4">
        <v>11</v>
      </c>
      <c r="D13" s="4">
        <v>15</v>
      </c>
      <c r="E13" s="35" t="s">
        <v>70</v>
      </c>
      <c r="F13" s="22" t="s">
        <v>126</v>
      </c>
      <c r="G13" s="4" t="s">
        <v>178</v>
      </c>
      <c r="H13" s="52" t="s">
        <v>179</v>
      </c>
    </row>
    <row r="14" spans="1:8" ht="26.4">
      <c r="A14" s="3" t="s">
        <v>26</v>
      </c>
      <c r="B14" s="4">
        <v>27</v>
      </c>
      <c r="C14" s="4">
        <v>13</v>
      </c>
      <c r="D14" s="4">
        <v>14</v>
      </c>
      <c r="E14" s="35" t="s">
        <v>71</v>
      </c>
      <c r="F14" s="22" t="s">
        <v>127</v>
      </c>
      <c r="G14" s="4" t="s">
        <v>180</v>
      </c>
      <c r="H14" s="52" t="s">
        <v>181</v>
      </c>
    </row>
    <row r="15" spans="1:8" ht="26.4">
      <c r="A15" s="3" t="s">
        <v>27</v>
      </c>
      <c r="B15" s="4">
        <v>26</v>
      </c>
      <c r="C15" s="4">
        <v>12</v>
      </c>
      <c r="D15" s="4">
        <v>14</v>
      </c>
      <c r="E15" s="35" t="s">
        <v>72</v>
      </c>
      <c r="F15" s="22" t="s">
        <v>128</v>
      </c>
      <c r="G15" s="4" t="s">
        <v>182</v>
      </c>
      <c r="H15" s="52" t="s">
        <v>183</v>
      </c>
    </row>
    <row r="16" spans="1:8" ht="26.4">
      <c r="A16" s="3" t="s">
        <v>28</v>
      </c>
      <c r="B16" s="4">
        <v>26</v>
      </c>
      <c r="C16" s="4">
        <v>14</v>
      </c>
      <c r="D16" s="4">
        <v>12</v>
      </c>
      <c r="E16" s="35" t="s">
        <v>73</v>
      </c>
      <c r="F16" s="22" t="s">
        <v>129</v>
      </c>
      <c r="G16" s="4" t="s">
        <v>184</v>
      </c>
      <c r="H16" s="52" t="s">
        <v>185</v>
      </c>
    </row>
    <row r="17" spans="1:8" ht="26.4">
      <c r="A17" s="3" t="s">
        <v>29</v>
      </c>
      <c r="B17" s="4">
        <v>26</v>
      </c>
      <c r="C17" s="4">
        <v>13</v>
      </c>
      <c r="D17" s="4">
        <v>13</v>
      </c>
      <c r="E17" s="35" t="s">
        <v>74</v>
      </c>
      <c r="F17" s="22" t="s">
        <v>186</v>
      </c>
      <c r="G17" s="4" t="s">
        <v>187</v>
      </c>
      <c r="H17" s="52" t="s">
        <v>188</v>
      </c>
    </row>
    <row r="18" spans="1:8" ht="26.4">
      <c r="A18" s="3" t="s">
        <v>30</v>
      </c>
      <c r="B18" s="4">
        <v>26</v>
      </c>
      <c r="C18" s="4">
        <v>13</v>
      </c>
      <c r="D18" s="4">
        <v>13</v>
      </c>
      <c r="E18" s="35" t="s">
        <v>75</v>
      </c>
      <c r="F18" s="22" t="s">
        <v>130</v>
      </c>
      <c r="G18" s="4" t="s">
        <v>189</v>
      </c>
      <c r="H18" s="52" t="s">
        <v>190</v>
      </c>
    </row>
    <row r="19" spans="1:8">
      <c r="A19" s="4" t="s">
        <v>13</v>
      </c>
      <c r="B19" s="4">
        <f>SUM(B13:B18)</f>
        <v>157</v>
      </c>
      <c r="C19" s="4">
        <f t="shared" ref="C19:D19" si="1">SUM(C13:C18)</f>
        <v>76</v>
      </c>
      <c r="D19" s="4">
        <f t="shared" si="1"/>
        <v>81</v>
      </c>
      <c r="E19" s="49" t="s">
        <v>76</v>
      </c>
      <c r="F19" s="22"/>
      <c r="G19" s="4"/>
      <c r="H19" s="22"/>
    </row>
    <row r="21" spans="1:8" ht="29.4">
      <c r="A21" s="942" t="s">
        <v>32</v>
      </c>
      <c r="B21" s="942"/>
      <c r="C21" s="942"/>
      <c r="D21" s="942"/>
      <c r="E21" s="942"/>
      <c r="F21" s="942"/>
      <c r="G21" s="942"/>
      <c r="H21" s="942"/>
    </row>
    <row r="22" spans="1:8" s="55" customFormat="1" ht="24">
      <c r="A22" s="7" t="s">
        <v>1</v>
      </c>
      <c r="B22" s="7" t="s">
        <v>2</v>
      </c>
      <c r="C22" s="7" t="s">
        <v>17</v>
      </c>
      <c r="D22" s="7" t="s">
        <v>16</v>
      </c>
      <c r="E22" s="21" t="s">
        <v>3</v>
      </c>
      <c r="F22" s="21" t="s">
        <v>15</v>
      </c>
      <c r="G22" s="7" t="s">
        <v>4</v>
      </c>
      <c r="H22" s="21" t="s">
        <v>24</v>
      </c>
    </row>
    <row r="23" spans="1:8" ht="26.4">
      <c r="A23" s="3" t="s">
        <v>65</v>
      </c>
      <c r="B23" s="4">
        <v>29</v>
      </c>
      <c r="C23" s="4">
        <v>13</v>
      </c>
      <c r="D23" s="4">
        <v>16</v>
      </c>
      <c r="E23" s="35" t="s">
        <v>77</v>
      </c>
      <c r="F23" s="22" t="s">
        <v>131</v>
      </c>
      <c r="G23" s="4" t="s">
        <v>191</v>
      </c>
      <c r="H23" s="52" t="s">
        <v>192</v>
      </c>
    </row>
    <row r="24" spans="1:8" ht="26.4">
      <c r="A24" s="3" t="s">
        <v>66</v>
      </c>
      <c r="B24" s="4">
        <v>29</v>
      </c>
      <c r="C24" s="4">
        <v>15</v>
      </c>
      <c r="D24" s="4">
        <v>14</v>
      </c>
      <c r="E24" s="35" t="s">
        <v>193</v>
      </c>
      <c r="F24" s="22" t="s">
        <v>133</v>
      </c>
      <c r="G24" s="4" t="s">
        <v>194</v>
      </c>
      <c r="H24" s="52" t="s">
        <v>195</v>
      </c>
    </row>
    <row r="25" spans="1:8" ht="26.4">
      <c r="A25" s="3" t="s">
        <v>67</v>
      </c>
      <c r="B25" s="4">
        <v>26</v>
      </c>
      <c r="C25" s="4">
        <v>16</v>
      </c>
      <c r="D25" s="4">
        <v>10</v>
      </c>
      <c r="E25" s="35" t="s">
        <v>79</v>
      </c>
      <c r="F25" s="22" t="s">
        <v>134</v>
      </c>
      <c r="G25" s="4" t="s">
        <v>196</v>
      </c>
      <c r="H25" s="52" t="s">
        <v>197</v>
      </c>
    </row>
    <row r="26" spans="1:8" ht="26.4">
      <c r="A26" s="3" t="s">
        <v>68</v>
      </c>
      <c r="B26" s="4">
        <v>29</v>
      </c>
      <c r="C26" s="4">
        <v>15</v>
      </c>
      <c r="D26" s="4">
        <v>14</v>
      </c>
      <c r="E26" s="35" t="s">
        <v>80</v>
      </c>
      <c r="F26" s="22" t="s">
        <v>135</v>
      </c>
      <c r="G26" s="4" t="s">
        <v>198</v>
      </c>
      <c r="H26" s="52" t="s">
        <v>199</v>
      </c>
    </row>
    <row r="27" spans="1:8" ht="26.4">
      <c r="A27" s="3" t="s">
        <v>69</v>
      </c>
      <c r="B27" s="4">
        <v>28</v>
      </c>
      <c r="C27" s="4">
        <v>17</v>
      </c>
      <c r="D27" s="4">
        <v>11</v>
      </c>
      <c r="E27" s="35" t="s">
        <v>81</v>
      </c>
      <c r="F27" s="22" t="s">
        <v>136</v>
      </c>
      <c r="G27" s="4" t="s">
        <v>200</v>
      </c>
      <c r="H27" s="52" t="s">
        <v>201</v>
      </c>
    </row>
    <row r="28" spans="1:8">
      <c r="A28" s="4" t="s">
        <v>13</v>
      </c>
      <c r="B28" s="4">
        <f>SUM(B23:B27)</f>
        <v>141</v>
      </c>
      <c r="C28" s="4">
        <f>SUM(C23:C27)</f>
        <v>76</v>
      </c>
      <c r="D28" s="4">
        <f>SUM(D23:D27)</f>
        <v>65</v>
      </c>
      <c r="E28" s="49" t="s">
        <v>82</v>
      </c>
      <c r="F28" s="22"/>
      <c r="G28" s="4"/>
      <c r="H28" s="22"/>
    </row>
    <row r="30" spans="1:8" ht="29.4">
      <c r="A30" s="942" t="s">
        <v>33</v>
      </c>
      <c r="B30" s="942"/>
      <c r="C30" s="942"/>
      <c r="D30" s="942"/>
      <c r="E30" s="942"/>
      <c r="F30" s="942"/>
      <c r="G30" s="942"/>
      <c r="H30" s="942"/>
    </row>
    <row r="31" spans="1:8" s="55" customFormat="1" ht="24">
      <c r="A31" s="7" t="s">
        <v>1</v>
      </c>
      <c r="B31" s="7" t="s">
        <v>2</v>
      </c>
      <c r="C31" s="7" t="s">
        <v>17</v>
      </c>
      <c r="D31" s="7" t="s">
        <v>16</v>
      </c>
      <c r="E31" s="21" t="s">
        <v>3</v>
      </c>
      <c r="F31" s="21" t="s">
        <v>15</v>
      </c>
      <c r="G31" s="7" t="s">
        <v>4</v>
      </c>
      <c r="H31" s="21" t="s">
        <v>24</v>
      </c>
    </row>
    <row r="32" spans="1:8" ht="26.4">
      <c r="A32" s="3" t="s">
        <v>60</v>
      </c>
      <c r="B32" s="4">
        <v>33</v>
      </c>
      <c r="C32" s="4">
        <v>17</v>
      </c>
      <c r="D32" s="4">
        <v>16</v>
      </c>
      <c r="E32" s="35" t="s">
        <v>83</v>
      </c>
      <c r="F32" s="22" t="s">
        <v>137</v>
      </c>
      <c r="G32" s="4" t="s">
        <v>202</v>
      </c>
      <c r="H32" s="52" t="s">
        <v>203</v>
      </c>
    </row>
    <row r="33" spans="1:8" ht="26.4">
      <c r="A33" s="3" t="s">
        <v>61</v>
      </c>
      <c r="B33" s="4">
        <v>30</v>
      </c>
      <c r="C33" s="4">
        <v>17</v>
      </c>
      <c r="D33" s="4">
        <v>13</v>
      </c>
      <c r="E33" s="35" t="s">
        <v>84</v>
      </c>
      <c r="F33" s="22" t="s">
        <v>138</v>
      </c>
      <c r="G33" s="4" t="s">
        <v>204</v>
      </c>
      <c r="H33" s="52" t="s">
        <v>205</v>
      </c>
    </row>
    <row r="34" spans="1:8" ht="26.4">
      <c r="A34" s="3" t="s">
        <v>62</v>
      </c>
      <c r="B34" s="4">
        <v>30</v>
      </c>
      <c r="C34" s="4">
        <v>18</v>
      </c>
      <c r="D34" s="4">
        <v>12</v>
      </c>
      <c r="E34" s="35" t="s">
        <v>85</v>
      </c>
      <c r="F34" s="22" t="s">
        <v>139</v>
      </c>
      <c r="G34" s="4" t="s">
        <v>206</v>
      </c>
      <c r="H34" s="52" t="s">
        <v>207</v>
      </c>
    </row>
    <row r="35" spans="1:8" ht="26.4">
      <c r="A35" s="3" t="s">
        <v>63</v>
      </c>
      <c r="B35" s="4">
        <v>31</v>
      </c>
      <c r="C35" s="4">
        <v>15</v>
      </c>
      <c r="D35" s="4">
        <v>16</v>
      </c>
      <c r="E35" s="35" t="s">
        <v>86</v>
      </c>
      <c r="F35" s="22" t="s">
        <v>126</v>
      </c>
      <c r="G35" s="4" t="s">
        <v>178</v>
      </c>
      <c r="H35" s="52" t="s">
        <v>179</v>
      </c>
    </row>
    <row r="36" spans="1:8" ht="26.4">
      <c r="A36" s="3" t="s">
        <v>64</v>
      </c>
      <c r="B36" s="4">
        <v>31</v>
      </c>
      <c r="C36" s="4">
        <v>16</v>
      </c>
      <c r="D36" s="4">
        <v>15</v>
      </c>
      <c r="E36" s="35" t="s">
        <v>87</v>
      </c>
      <c r="F36" s="22" t="s">
        <v>140</v>
      </c>
      <c r="G36" s="4" t="s">
        <v>208</v>
      </c>
      <c r="H36" s="52" t="s">
        <v>209</v>
      </c>
    </row>
    <row r="37" spans="1:8">
      <c r="A37" s="4" t="s">
        <v>13</v>
      </c>
      <c r="B37" s="4">
        <f>SUM(B32:B36)</f>
        <v>155</v>
      </c>
      <c r="C37" s="4">
        <f>SUM(C32:C36)</f>
        <v>83</v>
      </c>
      <c r="D37" s="4">
        <f>SUM(D32:D36)</f>
        <v>72</v>
      </c>
      <c r="E37" s="49" t="s">
        <v>88</v>
      </c>
      <c r="F37" s="22"/>
      <c r="G37" s="4"/>
      <c r="H37" s="22"/>
    </row>
    <row r="38" spans="1:8" ht="38.4">
      <c r="A38" s="18" t="s">
        <v>159</v>
      </c>
      <c r="B38" s="29">
        <f>SUM(B37,B28,B19,B9)</f>
        <v>613</v>
      </c>
      <c r="C38" s="29">
        <f t="shared" ref="C38:D38" si="2">SUM(C37,C28,C19,C9)</f>
        <v>311</v>
      </c>
      <c r="D38" s="29">
        <f t="shared" si="2"/>
        <v>302</v>
      </c>
    </row>
    <row r="39" spans="1:8">
      <c r="A39" s="947"/>
      <c r="B39" s="948"/>
      <c r="C39" s="948"/>
      <c r="D39" s="948"/>
      <c r="E39" s="948"/>
      <c r="F39" s="948"/>
      <c r="G39" s="948"/>
      <c r="H39" s="948"/>
    </row>
    <row r="40" spans="1:8" ht="29.4">
      <c r="A40" s="942" t="s">
        <v>34</v>
      </c>
      <c r="B40" s="942"/>
      <c r="C40" s="942"/>
      <c r="D40" s="942"/>
      <c r="E40" s="942"/>
      <c r="F40" s="942"/>
      <c r="G40" s="942"/>
      <c r="H40" s="942"/>
    </row>
    <row r="41" spans="1:8" s="55" customFormat="1" ht="24">
      <c r="A41" s="7" t="s">
        <v>1</v>
      </c>
      <c r="B41" s="7" t="s">
        <v>2</v>
      </c>
      <c r="C41" s="7" t="s">
        <v>17</v>
      </c>
      <c r="D41" s="7" t="s">
        <v>16</v>
      </c>
      <c r="E41" s="21" t="s">
        <v>3</v>
      </c>
      <c r="F41" s="21" t="s">
        <v>15</v>
      </c>
      <c r="G41" s="7" t="s">
        <v>4</v>
      </c>
      <c r="H41" s="21" t="s">
        <v>24</v>
      </c>
    </row>
    <row r="42" spans="1:8" ht="26.4">
      <c r="A42" s="3" t="s">
        <v>5</v>
      </c>
      <c r="B42" s="4"/>
      <c r="C42" s="4"/>
      <c r="D42" s="4"/>
      <c r="E42" s="35" t="s">
        <v>89</v>
      </c>
      <c r="F42" s="22"/>
      <c r="G42" s="4"/>
      <c r="H42" s="22"/>
    </row>
    <row r="43" spans="1:8" ht="26.4">
      <c r="A43" s="3" t="s">
        <v>7</v>
      </c>
      <c r="B43" s="4"/>
      <c r="C43" s="4"/>
      <c r="D43" s="4"/>
      <c r="E43" s="35" t="s">
        <v>90</v>
      </c>
      <c r="F43" s="22"/>
      <c r="G43" s="4"/>
      <c r="H43" s="22"/>
    </row>
    <row r="44" spans="1:8" ht="26.4">
      <c r="A44" s="3" t="s">
        <v>25</v>
      </c>
      <c r="B44" s="4"/>
      <c r="C44" s="4"/>
      <c r="D44" s="4"/>
      <c r="E44" s="35" t="s">
        <v>78</v>
      </c>
      <c r="F44" s="22"/>
      <c r="G44" s="4"/>
      <c r="H44" s="22"/>
    </row>
    <row r="45" spans="1:8" ht="26.4">
      <c r="A45" s="3" t="s">
        <v>26</v>
      </c>
      <c r="B45" s="4"/>
      <c r="C45" s="4"/>
      <c r="D45" s="4"/>
      <c r="E45" s="35" t="s">
        <v>91</v>
      </c>
      <c r="F45" s="22"/>
      <c r="G45" s="4"/>
      <c r="H45" s="22"/>
    </row>
    <row r="46" spans="1:8" ht="23.4">
      <c r="A46" s="11" t="s">
        <v>92</v>
      </c>
      <c r="B46" s="4"/>
      <c r="C46" s="4"/>
      <c r="D46" s="4"/>
      <c r="E46" s="22"/>
      <c r="F46" s="22"/>
      <c r="G46" s="4"/>
      <c r="H46" s="22"/>
    </row>
    <row r="47" spans="1:8" ht="23.4">
      <c r="A47" s="11" t="s">
        <v>93</v>
      </c>
      <c r="B47" s="4"/>
      <c r="C47" s="4"/>
      <c r="D47" s="4"/>
      <c r="E47" s="22"/>
      <c r="F47" s="22"/>
      <c r="G47" s="4"/>
      <c r="H47" s="22"/>
    </row>
    <row r="48" spans="1:8">
      <c r="A48" s="4" t="s">
        <v>13</v>
      </c>
      <c r="B48" s="4">
        <f>SUM(B42:B47)</f>
        <v>0</v>
      </c>
      <c r="C48" s="4">
        <f t="shared" ref="C48:D48" si="3">SUM(C42:C47)</f>
        <v>0</v>
      </c>
      <c r="D48" s="4">
        <f t="shared" si="3"/>
        <v>0</v>
      </c>
      <c r="E48" s="49" t="s">
        <v>94</v>
      </c>
      <c r="F48" s="22"/>
      <c r="G48" s="4"/>
      <c r="H48" s="22"/>
    </row>
    <row r="49" spans="1:8">
      <c r="A49" s="945"/>
      <c r="B49" s="946"/>
      <c r="C49" s="946"/>
      <c r="D49" s="946"/>
      <c r="E49" s="946"/>
      <c r="F49" s="946"/>
      <c r="G49" s="946"/>
      <c r="H49" s="946"/>
    </row>
    <row r="50" spans="1:8" s="940" customFormat="1"/>
    <row r="51" spans="1:8" ht="29.4">
      <c r="A51" s="941" t="s">
        <v>35</v>
      </c>
      <c r="B51" s="941"/>
      <c r="C51" s="941"/>
      <c r="D51" s="941"/>
      <c r="E51" s="941"/>
      <c r="F51" s="941"/>
      <c r="G51" s="941"/>
      <c r="H51" s="941"/>
    </row>
    <row r="52" spans="1:8" s="55" customFormat="1" ht="24">
      <c r="A52" s="7" t="s">
        <v>1</v>
      </c>
      <c r="B52" s="7" t="s">
        <v>2</v>
      </c>
      <c r="C52" s="7" t="s">
        <v>17</v>
      </c>
      <c r="D52" s="7" t="s">
        <v>16</v>
      </c>
      <c r="E52" s="21" t="s">
        <v>3</v>
      </c>
      <c r="F52" s="21" t="s">
        <v>15</v>
      </c>
      <c r="G52" s="7" t="s">
        <v>4</v>
      </c>
      <c r="H52" s="21" t="s">
        <v>24</v>
      </c>
    </row>
    <row r="53" spans="1:8" ht="26.4">
      <c r="A53" s="12" t="s">
        <v>55</v>
      </c>
      <c r="B53" s="4">
        <v>29</v>
      </c>
      <c r="C53" s="4">
        <v>12</v>
      </c>
      <c r="D53" s="4">
        <v>17</v>
      </c>
      <c r="E53" s="36" t="s">
        <v>95</v>
      </c>
      <c r="F53" s="22" t="s">
        <v>141</v>
      </c>
      <c r="G53" s="4" t="s">
        <v>210</v>
      </c>
      <c r="H53" s="52" t="s">
        <v>211</v>
      </c>
    </row>
    <row r="54" spans="1:8" ht="26.4">
      <c r="A54" s="14" t="s">
        <v>56</v>
      </c>
      <c r="B54" s="4">
        <v>29</v>
      </c>
      <c r="C54" s="4">
        <v>14</v>
      </c>
      <c r="D54" s="4">
        <v>15</v>
      </c>
      <c r="E54" s="37" t="s">
        <v>96</v>
      </c>
      <c r="F54" s="22" t="s">
        <v>142</v>
      </c>
      <c r="G54" s="4" t="s">
        <v>212</v>
      </c>
      <c r="H54" s="23" t="s">
        <v>213</v>
      </c>
    </row>
    <row r="55" spans="1:8" ht="26.4">
      <c r="A55" s="14" t="s">
        <v>57</v>
      </c>
      <c r="B55" s="4">
        <v>28</v>
      </c>
      <c r="C55" s="4">
        <v>12</v>
      </c>
      <c r="D55" s="4">
        <v>16</v>
      </c>
      <c r="E55" s="37" t="s">
        <v>97</v>
      </c>
      <c r="F55" s="22" t="s">
        <v>143</v>
      </c>
      <c r="G55" s="4" t="s">
        <v>214</v>
      </c>
      <c r="H55" s="52" t="s">
        <v>215</v>
      </c>
    </row>
    <row r="56" spans="1:8" ht="26.4">
      <c r="A56" s="14" t="s">
        <v>58</v>
      </c>
      <c r="B56" s="4">
        <v>30</v>
      </c>
      <c r="C56" s="4">
        <v>12</v>
      </c>
      <c r="D56" s="4">
        <v>18</v>
      </c>
      <c r="E56" s="37" t="s">
        <v>98</v>
      </c>
      <c r="F56" s="22" t="s">
        <v>144</v>
      </c>
      <c r="G56" s="4" t="s">
        <v>216</v>
      </c>
      <c r="H56" s="52" t="s">
        <v>217</v>
      </c>
    </row>
    <row r="57" spans="1:8" ht="26.4">
      <c r="A57" s="14" t="s">
        <v>59</v>
      </c>
      <c r="B57" s="4">
        <v>32</v>
      </c>
      <c r="C57" s="4">
        <v>19</v>
      </c>
      <c r="D57" s="4">
        <v>13</v>
      </c>
      <c r="E57" s="37" t="s">
        <v>99</v>
      </c>
      <c r="F57" s="22" t="s">
        <v>145</v>
      </c>
      <c r="G57" s="4" t="s">
        <v>218</v>
      </c>
      <c r="H57" s="52" t="s">
        <v>219</v>
      </c>
    </row>
    <row r="58" spans="1:8">
      <c r="A58" s="4" t="s">
        <v>13</v>
      </c>
      <c r="B58" s="4">
        <f>SUM(B53:B57)</f>
        <v>148</v>
      </c>
      <c r="C58" s="4">
        <f>SUM(C53:C57)</f>
        <v>69</v>
      </c>
      <c r="D58" s="4">
        <f>SUM(D53:D57)</f>
        <v>79</v>
      </c>
      <c r="E58" s="49" t="s">
        <v>100</v>
      </c>
      <c r="F58" s="22"/>
      <c r="G58" s="4"/>
      <c r="H58" s="22"/>
    </row>
    <row r="60" spans="1:8" ht="29.4">
      <c r="A60" s="942" t="s">
        <v>36</v>
      </c>
      <c r="B60" s="942"/>
      <c r="C60" s="942"/>
      <c r="D60" s="942"/>
      <c r="E60" s="942"/>
      <c r="F60" s="942"/>
      <c r="G60" s="942"/>
      <c r="H60" s="942"/>
    </row>
    <row r="61" spans="1:8" s="55" customFormat="1" ht="24">
      <c r="A61" s="7" t="s">
        <v>1</v>
      </c>
      <c r="B61" s="7" t="s">
        <v>2</v>
      </c>
      <c r="C61" s="7" t="s">
        <v>17</v>
      </c>
      <c r="D61" s="7" t="s">
        <v>16</v>
      </c>
      <c r="E61" s="21" t="s">
        <v>3</v>
      </c>
      <c r="F61" s="21" t="s">
        <v>15</v>
      </c>
      <c r="G61" s="7" t="s">
        <v>4</v>
      </c>
      <c r="H61" s="21" t="s">
        <v>24</v>
      </c>
    </row>
    <row r="62" spans="1:8" ht="26.4">
      <c r="A62" s="3" t="s">
        <v>49</v>
      </c>
      <c r="B62" s="4">
        <v>28</v>
      </c>
      <c r="C62" s="4">
        <v>15</v>
      </c>
      <c r="D62" s="4">
        <v>13</v>
      </c>
      <c r="E62" s="35" t="s">
        <v>101</v>
      </c>
      <c r="F62" s="22" t="s">
        <v>101</v>
      </c>
      <c r="G62" s="4" t="s">
        <v>220</v>
      </c>
      <c r="H62" s="52" t="s">
        <v>221</v>
      </c>
    </row>
    <row r="63" spans="1:8" ht="26.4">
      <c r="A63" s="16" t="s">
        <v>50</v>
      </c>
      <c r="B63" s="4">
        <v>24</v>
      </c>
      <c r="C63" s="4">
        <v>13</v>
      </c>
      <c r="D63" s="4">
        <v>11</v>
      </c>
      <c r="E63" s="38" t="s">
        <v>102</v>
      </c>
      <c r="F63" s="22" t="s">
        <v>146</v>
      </c>
      <c r="G63" s="4" t="s">
        <v>222</v>
      </c>
      <c r="H63" s="52" t="s">
        <v>223</v>
      </c>
    </row>
    <row r="64" spans="1:8" ht="26.4">
      <c r="A64" s="3" t="s">
        <v>51</v>
      </c>
      <c r="B64" s="4">
        <v>28</v>
      </c>
      <c r="C64" s="4">
        <v>13</v>
      </c>
      <c r="D64" s="4">
        <v>15</v>
      </c>
      <c r="E64" s="35" t="s">
        <v>103</v>
      </c>
      <c r="F64" s="22" t="s">
        <v>224</v>
      </c>
      <c r="G64" s="4" t="s">
        <v>225</v>
      </c>
      <c r="H64" s="52" t="s">
        <v>226</v>
      </c>
    </row>
    <row r="65" spans="1:8" ht="26.4">
      <c r="A65" s="16" t="s">
        <v>52</v>
      </c>
      <c r="B65" s="4">
        <v>24</v>
      </c>
      <c r="C65" s="4">
        <v>10</v>
      </c>
      <c r="D65" s="4">
        <v>14</v>
      </c>
      <c r="E65" s="38" t="s">
        <v>104</v>
      </c>
      <c r="F65" s="22" t="s">
        <v>147</v>
      </c>
      <c r="G65" s="4" t="s">
        <v>227</v>
      </c>
      <c r="H65" s="52" t="s">
        <v>228</v>
      </c>
    </row>
    <row r="66" spans="1:8" ht="26.4">
      <c r="A66" s="3" t="s">
        <v>53</v>
      </c>
      <c r="B66" s="4">
        <v>26</v>
      </c>
      <c r="C66" s="4">
        <v>11</v>
      </c>
      <c r="D66" s="4">
        <v>15</v>
      </c>
      <c r="E66" s="35" t="s">
        <v>105</v>
      </c>
      <c r="F66" s="22" t="s">
        <v>148</v>
      </c>
      <c r="G66" s="4" t="s">
        <v>229</v>
      </c>
      <c r="H66" s="52" t="s">
        <v>230</v>
      </c>
    </row>
    <row r="67" spans="1:8" ht="26.4">
      <c r="A67" s="16" t="s">
        <v>54</v>
      </c>
      <c r="B67" s="4">
        <v>25</v>
      </c>
      <c r="C67" s="4">
        <v>11</v>
      </c>
      <c r="D67" s="4">
        <v>14</v>
      </c>
      <c r="E67" s="39" t="s">
        <v>106</v>
      </c>
      <c r="F67" s="22" t="s">
        <v>149</v>
      </c>
      <c r="G67" s="4" t="s">
        <v>231</v>
      </c>
      <c r="H67" s="52" t="s">
        <v>232</v>
      </c>
    </row>
    <row r="68" spans="1:8">
      <c r="A68" s="4" t="s">
        <v>13</v>
      </c>
      <c r="B68" s="4">
        <f>SUM(B62:B67)</f>
        <v>155</v>
      </c>
      <c r="C68" s="4">
        <f t="shared" ref="C68:D68" si="4">SUM(C62:C67)</f>
        <v>73</v>
      </c>
      <c r="D68" s="4">
        <f t="shared" si="4"/>
        <v>82</v>
      </c>
      <c r="E68" s="49" t="s">
        <v>107</v>
      </c>
      <c r="F68" s="22"/>
      <c r="G68" s="4"/>
      <c r="H68" s="22"/>
    </row>
    <row r="70" spans="1:8" ht="29.4">
      <c r="A70" s="942" t="s">
        <v>37</v>
      </c>
      <c r="B70" s="942"/>
      <c r="C70" s="942"/>
      <c r="D70" s="942"/>
      <c r="E70" s="942"/>
      <c r="F70" s="942"/>
      <c r="G70" s="942"/>
      <c r="H70" s="942"/>
    </row>
    <row r="71" spans="1:8" s="55" customFormat="1" ht="24">
      <c r="A71" s="7" t="s">
        <v>1</v>
      </c>
      <c r="B71" s="7" t="s">
        <v>2</v>
      </c>
      <c r="C71" s="7" t="s">
        <v>17</v>
      </c>
      <c r="D71" s="7" t="s">
        <v>16</v>
      </c>
      <c r="E71" s="21" t="s">
        <v>3</v>
      </c>
      <c r="F71" s="21" t="s">
        <v>15</v>
      </c>
      <c r="G71" s="7" t="s">
        <v>4</v>
      </c>
      <c r="H71" s="21" t="s">
        <v>24</v>
      </c>
    </row>
    <row r="72" spans="1:8" ht="26.4">
      <c r="A72" s="3" t="s">
        <v>44</v>
      </c>
      <c r="B72" s="4">
        <v>27</v>
      </c>
      <c r="C72" s="4">
        <v>15</v>
      </c>
      <c r="D72" s="4">
        <v>12</v>
      </c>
      <c r="E72" s="35" t="s">
        <v>108</v>
      </c>
      <c r="F72" s="22" t="s">
        <v>150</v>
      </c>
      <c r="G72" s="4" t="s">
        <v>233</v>
      </c>
      <c r="H72" s="52" t="s">
        <v>234</v>
      </c>
    </row>
    <row r="73" spans="1:8" ht="26.4">
      <c r="A73" s="16" t="s">
        <v>45</v>
      </c>
      <c r="B73" s="4">
        <v>26</v>
      </c>
      <c r="C73" s="4">
        <v>13</v>
      </c>
      <c r="D73" s="4">
        <v>13</v>
      </c>
      <c r="E73" s="38" t="s">
        <v>109</v>
      </c>
      <c r="F73" s="22" t="s">
        <v>151</v>
      </c>
      <c r="G73" s="4" t="s">
        <v>235</v>
      </c>
      <c r="H73" s="52" t="s">
        <v>236</v>
      </c>
    </row>
    <row r="74" spans="1:8" ht="26.4">
      <c r="A74" s="3" t="s">
        <v>46</v>
      </c>
      <c r="B74" s="4">
        <v>23</v>
      </c>
      <c r="C74" s="4">
        <v>12</v>
      </c>
      <c r="D74" s="4">
        <v>11</v>
      </c>
      <c r="E74" s="35" t="s">
        <v>110</v>
      </c>
      <c r="F74" s="22" t="s">
        <v>152</v>
      </c>
      <c r="G74" s="4" t="s">
        <v>237</v>
      </c>
      <c r="H74" s="52" t="s">
        <v>238</v>
      </c>
    </row>
    <row r="75" spans="1:8" ht="26.4">
      <c r="A75" s="16" t="s">
        <v>47</v>
      </c>
      <c r="B75" s="4">
        <v>23</v>
      </c>
      <c r="C75" s="4">
        <v>12</v>
      </c>
      <c r="D75" s="4">
        <v>11</v>
      </c>
      <c r="E75" s="38" t="s">
        <v>111</v>
      </c>
      <c r="F75" s="22" t="s">
        <v>153</v>
      </c>
      <c r="G75" s="4" t="s">
        <v>239</v>
      </c>
      <c r="H75" s="52" t="s">
        <v>240</v>
      </c>
    </row>
    <row r="76" spans="1:8" ht="26.4">
      <c r="A76" s="3" t="s">
        <v>48</v>
      </c>
      <c r="B76" s="4">
        <v>25</v>
      </c>
      <c r="C76" s="4">
        <v>16</v>
      </c>
      <c r="D76" s="4">
        <v>9</v>
      </c>
      <c r="E76" s="35" t="s">
        <v>112</v>
      </c>
      <c r="F76" s="22" t="s">
        <v>154</v>
      </c>
      <c r="G76" s="4" t="s">
        <v>241</v>
      </c>
      <c r="H76" s="52" t="s">
        <v>242</v>
      </c>
    </row>
    <row r="77" spans="1:8">
      <c r="A77" s="4" t="s">
        <v>13</v>
      </c>
      <c r="B77" s="4">
        <f>SUM(B72:B76)</f>
        <v>124</v>
      </c>
      <c r="C77" s="4">
        <f>SUM(C72:C76)</f>
        <v>68</v>
      </c>
      <c r="D77" s="4">
        <f>SUM(D72:D76)</f>
        <v>56</v>
      </c>
      <c r="E77" s="49" t="s">
        <v>119</v>
      </c>
      <c r="F77" s="22"/>
      <c r="G77" s="4"/>
      <c r="H77" s="22"/>
    </row>
    <row r="78" spans="1:8">
      <c r="E78" s="39"/>
    </row>
    <row r="79" spans="1:8" ht="29.4">
      <c r="A79" s="943" t="s">
        <v>38</v>
      </c>
      <c r="B79" s="944"/>
      <c r="C79" s="944"/>
      <c r="D79" s="944"/>
      <c r="E79" s="944"/>
      <c r="F79" s="944"/>
      <c r="G79" s="944"/>
      <c r="H79" s="949"/>
    </row>
    <row r="80" spans="1:8" s="55" customFormat="1" ht="24">
      <c r="A80" s="7" t="s">
        <v>1</v>
      </c>
      <c r="B80" s="7" t="s">
        <v>2</v>
      </c>
      <c r="C80" s="7" t="s">
        <v>17</v>
      </c>
      <c r="D80" s="7" t="s">
        <v>16</v>
      </c>
      <c r="E80" s="21" t="s">
        <v>3</v>
      </c>
      <c r="F80" s="21" t="s">
        <v>15</v>
      </c>
      <c r="G80" s="7" t="s">
        <v>4</v>
      </c>
      <c r="H80" s="21" t="s">
        <v>24</v>
      </c>
    </row>
    <row r="81" spans="1:8" ht="26.4">
      <c r="A81" s="3" t="s">
        <v>39</v>
      </c>
      <c r="B81" s="4">
        <v>27</v>
      </c>
      <c r="C81" s="4">
        <v>13</v>
      </c>
      <c r="D81" s="4">
        <v>14</v>
      </c>
      <c r="E81" s="35" t="s">
        <v>113</v>
      </c>
      <c r="F81" s="22" t="s">
        <v>155</v>
      </c>
      <c r="G81" s="4" t="s">
        <v>243</v>
      </c>
      <c r="H81" s="52" t="s">
        <v>244</v>
      </c>
    </row>
    <row r="82" spans="1:8" ht="26.4">
      <c r="A82" s="16" t="s">
        <v>40</v>
      </c>
      <c r="B82" s="4">
        <v>26</v>
      </c>
      <c r="C82" s="4">
        <v>12</v>
      </c>
      <c r="D82" s="4">
        <v>14</v>
      </c>
      <c r="E82" s="38" t="s">
        <v>114</v>
      </c>
      <c r="F82" s="22" t="s">
        <v>245</v>
      </c>
      <c r="G82" s="4" t="s">
        <v>246</v>
      </c>
      <c r="H82" s="52" t="s">
        <v>247</v>
      </c>
    </row>
    <row r="83" spans="1:8" ht="26.4">
      <c r="A83" s="3" t="s">
        <v>41</v>
      </c>
      <c r="B83" s="4">
        <v>26</v>
      </c>
      <c r="C83" s="4">
        <v>12</v>
      </c>
      <c r="D83" s="4">
        <v>14</v>
      </c>
      <c r="E83" s="35" t="s">
        <v>115</v>
      </c>
      <c r="F83" s="22" t="s">
        <v>156</v>
      </c>
      <c r="G83" s="4" t="s">
        <v>248</v>
      </c>
      <c r="H83" s="52" t="s">
        <v>249</v>
      </c>
    </row>
    <row r="84" spans="1:8" ht="26.4">
      <c r="A84" s="16" t="s">
        <v>42</v>
      </c>
      <c r="B84" s="4">
        <v>27</v>
      </c>
      <c r="C84" s="4">
        <v>12</v>
      </c>
      <c r="D84" s="4">
        <v>15</v>
      </c>
      <c r="E84" s="38" t="s">
        <v>116</v>
      </c>
      <c r="F84" s="22" t="s">
        <v>157</v>
      </c>
      <c r="G84" s="4" t="s">
        <v>250</v>
      </c>
      <c r="H84" s="52" t="s">
        <v>251</v>
      </c>
    </row>
    <row r="85" spans="1:8" ht="26.4">
      <c r="A85" s="3" t="s">
        <v>43</v>
      </c>
      <c r="B85" s="4">
        <v>28</v>
      </c>
      <c r="C85" s="4">
        <v>14</v>
      </c>
      <c r="D85" s="4">
        <v>14</v>
      </c>
      <c r="E85" s="35" t="s">
        <v>117</v>
      </c>
      <c r="F85" s="22" t="s">
        <v>158</v>
      </c>
      <c r="G85" s="4" t="s">
        <v>252</v>
      </c>
      <c r="H85" s="52" t="s">
        <v>253</v>
      </c>
    </row>
    <row r="86" spans="1:8">
      <c r="A86" s="56" t="s">
        <v>13</v>
      </c>
      <c r="B86" s="56">
        <f>SUM(B81:B85)</f>
        <v>134</v>
      </c>
      <c r="C86" s="56">
        <f>SUM(C81:C85)</f>
        <v>63</v>
      </c>
      <c r="D86" s="56">
        <f>SUM(D81:D85)</f>
        <v>71</v>
      </c>
      <c r="E86" s="49" t="s">
        <v>118</v>
      </c>
      <c r="F86" s="22"/>
      <c r="G86" s="4"/>
      <c r="H86" s="22"/>
    </row>
    <row r="87" spans="1:8" ht="33.6">
      <c r="A87" s="58" t="s">
        <v>160</v>
      </c>
      <c r="B87" s="29">
        <f>SUM(B86,B77,B68,B58)</f>
        <v>561</v>
      </c>
      <c r="C87" s="29">
        <f t="shared" ref="C87:D87" si="5">SUM(C86,C77,C68,C58)</f>
        <v>273</v>
      </c>
      <c r="D87" s="29">
        <f t="shared" si="5"/>
        <v>288</v>
      </c>
    </row>
    <row r="88" spans="1:8" ht="21.6">
      <c r="A88" s="59" t="s">
        <v>161</v>
      </c>
      <c r="B88" s="57">
        <f>SUM(B87,B38)</f>
        <v>1174</v>
      </c>
      <c r="C88" s="57">
        <f t="shared" ref="C88:D88" si="6">SUM(C87,C38)</f>
        <v>584</v>
      </c>
      <c r="D88" s="57">
        <f t="shared" si="6"/>
        <v>590</v>
      </c>
    </row>
  </sheetData>
  <mergeCells count="12">
    <mergeCell ref="A79:H79"/>
    <mergeCell ref="A1:H1"/>
    <mergeCell ref="A11:H11"/>
    <mergeCell ref="A21:H21"/>
    <mergeCell ref="A30:H30"/>
    <mergeCell ref="A39:H39"/>
    <mergeCell ref="A40:H40"/>
    <mergeCell ref="A49:H49"/>
    <mergeCell ref="A50:XFD50"/>
    <mergeCell ref="A51:H51"/>
    <mergeCell ref="A60:H60"/>
    <mergeCell ref="A70:H70"/>
  </mergeCells>
  <hyperlinks>
    <hyperlink ref="H7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selection activeCell="E8" sqref="E8:E9"/>
    </sheetView>
  </sheetViews>
  <sheetFormatPr defaultRowHeight="18"/>
  <cols>
    <col min="1" max="1" width="16.33203125" customWidth="1"/>
    <col min="2" max="11" width="8.77734375" style="26" customWidth="1"/>
    <col min="13" max="15" width="8"/>
  </cols>
  <sheetData>
    <row r="1" spans="1:11" ht="21.6">
      <c r="A1" s="47" t="s">
        <v>0</v>
      </c>
      <c r="B1" s="41" t="s">
        <v>120</v>
      </c>
      <c r="C1" s="42" t="s">
        <v>120</v>
      </c>
      <c r="D1" s="42" t="s">
        <v>120</v>
      </c>
      <c r="E1" s="42" t="s">
        <v>120</v>
      </c>
      <c r="F1" s="42" t="s">
        <v>120</v>
      </c>
      <c r="G1" s="42" t="s">
        <v>120</v>
      </c>
      <c r="H1" s="42" t="s">
        <v>120</v>
      </c>
      <c r="I1" s="42" t="s">
        <v>120</v>
      </c>
      <c r="J1" s="42" t="s">
        <v>120</v>
      </c>
      <c r="K1" s="42" t="s">
        <v>120</v>
      </c>
    </row>
    <row r="2" spans="1:11" s="45" customFormat="1" ht="16.8">
      <c r="A2" s="43" t="s">
        <v>1</v>
      </c>
      <c r="B2" s="25" t="s">
        <v>121</v>
      </c>
      <c r="C2" s="46"/>
      <c r="D2" s="46"/>
      <c r="E2" s="44"/>
      <c r="F2" s="44"/>
      <c r="G2" s="44"/>
      <c r="H2" s="44"/>
      <c r="I2" s="44"/>
      <c r="J2" s="44"/>
      <c r="K2" s="44"/>
    </row>
    <row r="3" spans="1:11" ht="27">
      <c r="A3" s="8" t="s">
        <v>18</v>
      </c>
      <c r="B3" s="19" t="s">
        <v>123</v>
      </c>
      <c r="C3" s="27"/>
      <c r="D3" s="27"/>
      <c r="E3" s="27"/>
      <c r="F3" s="27"/>
      <c r="G3" s="27"/>
      <c r="H3" s="27"/>
      <c r="I3" s="27"/>
      <c r="J3" s="27"/>
      <c r="K3" s="27"/>
    </row>
    <row r="4" spans="1:11" ht="27">
      <c r="A4" s="8" t="s">
        <v>19</v>
      </c>
      <c r="B4" s="19" t="s">
        <v>123</v>
      </c>
      <c r="C4" s="27"/>
      <c r="D4" s="27"/>
      <c r="E4" s="27"/>
      <c r="F4" s="27"/>
      <c r="G4" s="27"/>
      <c r="H4" s="27"/>
      <c r="I4" s="27"/>
      <c r="J4" s="27"/>
      <c r="K4" s="27"/>
    </row>
    <row r="5" spans="1:11" ht="27">
      <c r="A5" s="8" t="s">
        <v>20</v>
      </c>
      <c r="B5" s="19" t="s">
        <v>123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ht="27">
      <c r="A6" s="8" t="s">
        <v>21</v>
      </c>
      <c r="B6" s="19" t="s">
        <v>123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27">
      <c r="A7" s="8" t="s">
        <v>22</v>
      </c>
      <c r="B7" s="19" t="s">
        <v>123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27">
      <c r="A8" s="8" t="s">
        <v>23</v>
      </c>
      <c r="B8" s="19" t="s">
        <v>123</v>
      </c>
      <c r="C8" s="27"/>
      <c r="D8" s="27"/>
      <c r="E8" s="27"/>
      <c r="F8" s="27"/>
      <c r="G8" s="27"/>
      <c r="H8" s="27"/>
      <c r="I8" s="27"/>
      <c r="J8" s="27"/>
      <c r="K8" s="27"/>
    </row>
    <row r="10" spans="1:11" ht="21.6">
      <c r="A10" s="47" t="s">
        <v>31</v>
      </c>
      <c r="B10" s="41" t="s">
        <v>120</v>
      </c>
      <c r="C10" s="42" t="s">
        <v>120</v>
      </c>
      <c r="D10" s="42" t="s">
        <v>120</v>
      </c>
      <c r="E10" s="42" t="s">
        <v>120</v>
      </c>
      <c r="F10" s="42" t="s">
        <v>120</v>
      </c>
      <c r="G10" s="42" t="s">
        <v>120</v>
      </c>
      <c r="H10" s="42" t="s">
        <v>120</v>
      </c>
      <c r="I10" s="42" t="s">
        <v>120</v>
      </c>
      <c r="J10" s="42" t="s">
        <v>120</v>
      </c>
      <c r="K10" s="42" t="s">
        <v>120</v>
      </c>
    </row>
    <row r="11" spans="1:11" s="45" customFormat="1" ht="16.8">
      <c r="A11" s="40" t="s">
        <v>1</v>
      </c>
      <c r="B11" s="25" t="s">
        <v>121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26.4">
      <c r="A12" s="3" t="s">
        <v>25</v>
      </c>
      <c r="B12" s="19" t="s">
        <v>123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26.4">
      <c r="A13" s="3" t="s">
        <v>26</v>
      </c>
      <c r="B13" s="19" t="s">
        <v>123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26.4">
      <c r="A14" s="3" t="s">
        <v>27</v>
      </c>
      <c r="B14" s="19" t="s">
        <v>123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26.4">
      <c r="A15" s="3" t="s">
        <v>28</v>
      </c>
      <c r="B15" s="19" t="s">
        <v>123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26.4">
      <c r="A16" s="3" t="s">
        <v>29</v>
      </c>
      <c r="B16" s="19" t="s">
        <v>123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26.4">
      <c r="A17" s="3" t="s">
        <v>30</v>
      </c>
      <c r="B17" s="19" t="s">
        <v>123</v>
      </c>
      <c r="C17" s="27"/>
      <c r="D17" s="27"/>
      <c r="E17" s="27"/>
      <c r="F17" s="27"/>
      <c r="G17" s="27"/>
      <c r="H17" s="27"/>
      <c r="I17" s="27"/>
      <c r="J17" s="27"/>
      <c r="K17" s="27"/>
    </row>
    <row r="19" spans="1:11" ht="21.6">
      <c r="A19" s="47" t="s">
        <v>32</v>
      </c>
      <c r="B19" s="41" t="s">
        <v>120</v>
      </c>
      <c r="C19" s="42" t="s">
        <v>120</v>
      </c>
      <c r="D19" s="42" t="s">
        <v>120</v>
      </c>
      <c r="E19" s="42" t="s">
        <v>120</v>
      </c>
      <c r="F19" s="42" t="s">
        <v>120</v>
      </c>
      <c r="G19" s="42" t="s">
        <v>120</v>
      </c>
      <c r="H19" s="42" t="s">
        <v>120</v>
      </c>
      <c r="I19" s="42" t="s">
        <v>120</v>
      </c>
      <c r="J19" s="42" t="s">
        <v>120</v>
      </c>
      <c r="K19" s="42" t="s">
        <v>120</v>
      </c>
    </row>
    <row r="20" spans="1:11" ht="19.2">
      <c r="A20" s="7" t="s">
        <v>1</v>
      </c>
      <c r="B20" s="25" t="s">
        <v>121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26.4">
      <c r="A21" s="3" t="s">
        <v>65</v>
      </c>
      <c r="B21" s="19" t="s">
        <v>132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26.4">
      <c r="A22" s="3" t="s">
        <v>66</v>
      </c>
      <c r="B22" s="19" t="s">
        <v>123</v>
      </c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26.4">
      <c r="A23" s="3" t="s">
        <v>67</v>
      </c>
      <c r="B23" s="19" t="s">
        <v>123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26.4">
      <c r="A24" s="3" t="s">
        <v>68</v>
      </c>
      <c r="B24" s="19" t="s">
        <v>123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26.4">
      <c r="A25" s="3" t="s">
        <v>69</v>
      </c>
      <c r="B25" s="19" t="s">
        <v>123</v>
      </c>
      <c r="C25" s="27"/>
      <c r="D25" s="27"/>
      <c r="E25" s="27"/>
      <c r="F25" s="27"/>
      <c r="G25" s="27"/>
      <c r="H25" s="27"/>
      <c r="I25" s="27"/>
      <c r="J25" s="27"/>
      <c r="K25" s="27"/>
    </row>
    <row r="27" spans="1:11" ht="21.6">
      <c r="A27" s="47" t="s">
        <v>33</v>
      </c>
      <c r="B27" s="41" t="s">
        <v>120</v>
      </c>
      <c r="C27" s="42" t="s">
        <v>120</v>
      </c>
      <c r="D27" s="42" t="s">
        <v>120</v>
      </c>
      <c r="E27" s="42" t="s">
        <v>120</v>
      </c>
      <c r="F27" s="42" t="s">
        <v>120</v>
      </c>
      <c r="G27" s="42" t="s">
        <v>120</v>
      </c>
      <c r="H27" s="42" t="s">
        <v>120</v>
      </c>
      <c r="I27" s="42" t="s">
        <v>120</v>
      </c>
      <c r="J27" s="42" t="s">
        <v>120</v>
      </c>
      <c r="K27" s="42" t="s">
        <v>120</v>
      </c>
    </row>
    <row r="28" spans="1:11" ht="19.2">
      <c r="A28" s="7" t="s">
        <v>1</v>
      </c>
      <c r="B28" s="25" t="s">
        <v>121</v>
      </c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26.4">
      <c r="A29" s="3" t="s">
        <v>60</v>
      </c>
      <c r="B29" s="19" t="s">
        <v>123</v>
      </c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26.4">
      <c r="A30" s="3" t="s">
        <v>61</v>
      </c>
      <c r="B30" s="19" t="s">
        <v>123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26.4">
      <c r="A31" s="3" t="s">
        <v>62</v>
      </c>
      <c r="B31" s="19" t="s">
        <v>123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1" ht="26.4">
      <c r="A32" s="3" t="s">
        <v>63</v>
      </c>
      <c r="B32" s="19" t="s">
        <v>123</v>
      </c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26.4">
      <c r="A33" s="3" t="s">
        <v>64</v>
      </c>
      <c r="B33" s="19" t="s">
        <v>123</v>
      </c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9.2">
      <c r="A34" s="20"/>
      <c r="B34" s="20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21.6">
      <c r="A35" s="47" t="s">
        <v>35</v>
      </c>
      <c r="B35" s="41" t="s">
        <v>120</v>
      </c>
      <c r="C35" s="42" t="s">
        <v>120</v>
      </c>
      <c r="D35" s="42" t="s">
        <v>120</v>
      </c>
      <c r="E35" s="42" t="s">
        <v>120</v>
      </c>
      <c r="F35" s="42" t="s">
        <v>120</v>
      </c>
      <c r="G35" s="42" t="s">
        <v>120</v>
      </c>
      <c r="H35" s="42" t="s">
        <v>120</v>
      </c>
      <c r="I35" s="42" t="s">
        <v>120</v>
      </c>
      <c r="J35" s="42" t="s">
        <v>120</v>
      </c>
      <c r="K35" s="42" t="s">
        <v>120</v>
      </c>
    </row>
    <row r="36" spans="1:11" ht="19.2">
      <c r="A36" s="7" t="s">
        <v>1</v>
      </c>
      <c r="B36" s="25" t="s">
        <v>121</v>
      </c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26.4">
      <c r="A37" s="12" t="s">
        <v>55</v>
      </c>
      <c r="B37" s="19" t="s">
        <v>123</v>
      </c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26.4">
      <c r="A38" s="14" t="s">
        <v>56</v>
      </c>
      <c r="B38" s="19" t="s">
        <v>123</v>
      </c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26.4">
      <c r="A39" s="14" t="s">
        <v>57</v>
      </c>
      <c r="B39" s="19" t="s">
        <v>132</v>
      </c>
      <c r="C39" s="27"/>
      <c r="D39" s="27"/>
      <c r="E39" s="27"/>
      <c r="F39" s="27"/>
      <c r="G39" s="27"/>
      <c r="H39" s="27"/>
      <c r="I39" s="27"/>
      <c r="J39" s="27"/>
      <c r="K39" s="27"/>
    </row>
    <row r="40" spans="1:11" ht="26.4">
      <c r="A40" s="14" t="s">
        <v>58</v>
      </c>
      <c r="B40" s="19" t="s">
        <v>123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26.4">
      <c r="A41" s="14" t="s">
        <v>59</v>
      </c>
      <c r="B41" s="19" t="s">
        <v>123</v>
      </c>
      <c r="C41" s="27"/>
      <c r="D41" s="27"/>
      <c r="E41" s="27"/>
      <c r="F41" s="27"/>
      <c r="G41" s="27"/>
      <c r="H41" s="27"/>
      <c r="I41" s="27"/>
      <c r="J41" s="27"/>
      <c r="K41" s="27"/>
    </row>
    <row r="43" spans="1:11" ht="21.6">
      <c r="A43" s="47" t="s">
        <v>36</v>
      </c>
      <c r="B43" s="41" t="s">
        <v>120</v>
      </c>
      <c r="C43" s="42" t="s">
        <v>120</v>
      </c>
      <c r="D43" s="42" t="s">
        <v>120</v>
      </c>
      <c r="E43" s="42" t="s">
        <v>120</v>
      </c>
      <c r="F43" s="42" t="s">
        <v>120</v>
      </c>
      <c r="G43" s="42" t="s">
        <v>120</v>
      </c>
      <c r="H43" s="42" t="s">
        <v>120</v>
      </c>
      <c r="I43" s="42" t="s">
        <v>120</v>
      </c>
      <c r="J43" s="42" t="s">
        <v>120</v>
      </c>
      <c r="K43" s="42" t="s">
        <v>120</v>
      </c>
    </row>
    <row r="44" spans="1:11" ht="19.2">
      <c r="A44" s="7" t="s">
        <v>1</v>
      </c>
      <c r="B44" s="25" t="s">
        <v>121</v>
      </c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26.4">
      <c r="A45" s="3" t="s">
        <v>49</v>
      </c>
      <c r="B45" s="19" t="s">
        <v>123</v>
      </c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26.4">
      <c r="A46" s="16" t="s">
        <v>50</v>
      </c>
      <c r="B46" s="19" t="s">
        <v>123</v>
      </c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26.4">
      <c r="A47" s="3" t="s">
        <v>51</v>
      </c>
      <c r="B47" s="19" t="s">
        <v>123</v>
      </c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26.4">
      <c r="A48" s="16" t="s">
        <v>52</v>
      </c>
      <c r="B48" s="19" t="s">
        <v>123</v>
      </c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26.4">
      <c r="A49" s="3" t="s">
        <v>53</v>
      </c>
      <c r="B49" s="19" t="s">
        <v>123</v>
      </c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26.4">
      <c r="A50" s="16" t="s">
        <v>54</v>
      </c>
      <c r="B50" s="19" t="s">
        <v>123</v>
      </c>
      <c r="C50" s="27"/>
      <c r="D50" s="27"/>
      <c r="E50" s="27"/>
      <c r="F50" s="27"/>
      <c r="G50" s="27"/>
      <c r="H50" s="27"/>
      <c r="I50" s="27"/>
      <c r="J50" s="27"/>
      <c r="K50" s="27"/>
    </row>
    <row r="52" spans="1:11" ht="21.6">
      <c r="A52" s="47" t="s">
        <v>37</v>
      </c>
      <c r="B52" s="42" t="s">
        <v>120</v>
      </c>
      <c r="C52" s="42" t="s">
        <v>120</v>
      </c>
      <c r="D52" s="42" t="s">
        <v>120</v>
      </c>
      <c r="E52" s="42" t="s">
        <v>120</v>
      </c>
      <c r="F52" s="42" t="s">
        <v>120</v>
      </c>
      <c r="G52" s="42" t="s">
        <v>120</v>
      </c>
      <c r="H52" s="42" t="s">
        <v>120</v>
      </c>
      <c r="I52" s="42" t="s">
        <v>120</v>
      </c>
      <c r="J52" s="42" t="s">
        <v>120</v>
      </c>
      <c r="K52" s="42" t="s">
        <v>120</v>
      </c>
    </row>
    <row r="53" spans="1:11" ht="19.2">
      <c r="A53" s="7" t="s">
        <v>1</v>
      </c>
      <c r="B53" s="25" t="s">
        <v>121</v>
      </c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26.4">
      <c r="A54" s="3" t="s">
        <v>44</v>
      </c>
      <c r="B54" s="19" t="s">
        <v>123</v>
      </c>
      <c r="C54" s="27"/>
      <c r="D54" s="27"/>
      <c r="E54" s="27"/>
      <c r="F54" s="27"/>
      <c r="G54" s="27"/>
      <c r="H54" s="27"/>
      <c r="I54" s="27"/>
      <c r="J54" s="27"/>
      <c r="K54" s="27"/>
    </row>
    <row r="55" spans="1:11" ht="26.4">
      <c r="A55" s="16" t="s">
        <v>45</v>
      </c>
      <c r="B55" s="19" t="s">
        <v>123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26.4">
      <c r="A56" s="3" t="s">
        <v>46</v>
      </c>
      <c r="B56" s="19" t="s">
        <v>123</v>
      </c>
      <c r="C56" s="27"/>
      <c r="D56" s="27"/>
      <c r="E56" s="27"/>
      <c r="F56" s="27"/>
      <c r="G56" s="27"/>
      <c r="H56" s="27"/>
      <c r="I56" s="27"/>
      <c r="J56" s="27"/>
      <c r="K56" s="27"/>
    </row>
    <row r="57" spans="1:11" ht="26.4">
      <c r="A57" s="16" t="s">
        <v>47</v>
      </c>
      <c r="B57" s="19" t="s">
        <v>123</v>
      </c>
      <c r="C57" s="27" t="s">
        <v>162</v>
      </c>
      <c r="D57" s="27"/>
      <c r="E57" s="27"/>
      <c r="F57" s="27"/>
      <c r="G57" s="27"/>
      <c r="H57" s="27"/>
      <c r="I57" s="27"/>
      <c r="J57" s="27"/>
      <c r="K57" s="27"/>
    </row>
    <row r="58" spans="1:11" ht="26.4">
      <c r="A58" s="3" t="s">
        <v>48</v>
      </c>
      <c r="B58" s="19" t="s">
        <v>123</v>
      </c>
      <c r="C58" s="27"/>
      <c r="D58" s="27"/>
      <c r="E58" s="27"/>
      <c r="F58" s="27"/>
      <c r="G58" s="27"/>
      <c r="H58" s="27"/>
      <c r="I58" s="27"/>
      <c r="J58" s="27"/>
      <c r="K58" s="27"/>
    </row>
    <row r="60" spans="1:11" ht="29.4">
      <c r="A60" s="24" t="s">
        <v>38</v>
      </c>
      <c r="B60" s="41" t="s">
        <v>120</v>
      </c>
      <c r="C60" s="42" t="s">
        <v>120</v>
      </c>
      <c r="D60" s="42" t="s">
        <v>120</v>
      </c>
      <c r="E60" s="42" t="s">
        <v>120</v>
      </c>
      <c r="F60" s="42" t="s">
        <v>120</v>
      </c>
      <c r="G60" s="42" t="s">
        <v>120</v>
      </c>
      <c r="H60" s="42" t="s">
        <v>120</v>
      </c>
      <c r="I60" s="42" t="s">
        <v>120</v>
      </c>
      <c r="J60" s="42" t="s">
        <v>120</v>
      </c>
      <c r="K60" s="42" t="s">
        <v>120</v>
      </c>
    </row>
    <row r="61" spans="1:11" ht="19.2">
      <c r="A61" s="7" t="s">
        <v>1</v>
      </c>
      <c r="B61" s="25" t="s">
        <v>121</v>
      </c>
      <c r="C61" s="27"/>
      <c r="D61" s="27"/>
      <c r="E61" s="27"/>
      <c r="F61" s="27"/>
      <c r="G61" s="27"/>
      <c r="H61" s="27"/>
      <c r="I61" s="27"/>
      <c r="J61" s="27"/>
      <c r="K61" s="27"/>
    </row>
    <row r="62" spans="1:11" ht="26.4">
      <c r="A62" s="3" t="s">
        <v>39</v>
      </c>
      <c r="B62" s="19" t="s">
        <v>123</v>
      </c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26.4">
      <c r="A63" s="16" t="s">
        <v>40</v>
      </c>
      <c r="B63" s="19" t="s">
        <v>123</v>
      </c>
      <c r="C63" s="27"/>
      <c r="D63" s="27"/>
      <c r="E63" s="27"/>
      <c r="F63" s="27"/>
      <c r="G63" s="27"/>
      <c r="H63" s="27"/>
      <c r="I63" s="27"/>
      <c r="J63" s="27"/>
      <c r="K63" s="27"/>
    </row>
    <row r="64" spans="1:11" ht="26.4">
      <c r="A64" s="3" t="s">
        <v>41</v>
      </c>
      <c r="B64" s="19" t="s">
        <v>123</v>
      </c>
      <c r="C64" s="27"/>
      <c r="D64" s="27"/>
      <c r="E64" s="27"/>
      <c r="F64" s="27"/>
      <c r="G64" s="27"/>
      <c r="H64" s="27"/>
      <c r="I64" s="27"/>
      <c r="J64" s="27"/>
      <c r="K64" s="27"/>
    </row>
    <row r="65" spans="1:11" ht="26.4">
      <c r="A65" s="16" t="s">
        <v>42</v>
      </c>
      <c r="B65" s="19" t="s">
        <v>123</v>
      </c>
      <c r="C65" s="27"/>
      <c r="D65" s="27"/>
      <c r="E65" s="27"/>
      <c r="F65" s="27"/>
      <c r="G65" s="27"/>
      <c r="H65" s="27"/>
      <c r="I65" s="27"/>
      <c r="J65" s="27"/>
      <c r="K65" s="27"/>
    </row>
    <row r="66" spans="1:11" ht="26.4">
      <c r="A66" s="3" t="s">
        <v>43</v>
      </c>
      <c r="B66" s="19" t="s">
        <v>123</v>
      </c>
      <c r="C66" s="27"/>
      <c r="D66" s="27"/>
      <c r="E66" s="27"/>
      <c r="F66" s="27"/>
      <c r="G66" s="27"/>
      <c r="H66" s="27"/>
      <c r="I66" s="27"/>
      <c r="J66" s="27"/>
      <c r="K66" s="2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workbookViewId="0">
      <selection activeCell="A7" sqref="A7:XFD31"/>
    </sheetView>
  </sheetViews>
  <sheetFormatPr defaultColWidth="9" defaultRowHeight="18"/>
  <cols>
    <col min="1" max="1" width="20.44140625" style="165" customWidth="1"/>
    <col min="2" max="2" width="28" style="163" customWidth="1"/>
    <col min="3" max="3" width="8.88671875" style="163" customWidth="1"/>
    <col min="4" max="4" width="14.21875" style="164" customWidth="1"/>
    <col min="5" max="5" width="11.88671875" style="163" customWidth="1"/>
    <col min="6" max="6" width="13.88671875" style="163" customWidth="1"/>
    <col min="7" max="7" width="10.21875" style="163" customWidth="1"/>
    <col min="8" max="8" width="10.88671875" style="165" customWidth="1"/>
    <col min="13" max="13" width="0" hidden="1" customWidth="1"/>
  </cols>
  <sheetData>
    <row r="1" spans="1:13">
      <c r="A1" s="161" t="s">
        <v>347</v>
      </c>
      <c r="B1" s="162" t="s">
        <v>348</v>
      </c>
    </row>
    <row r="2" spans="1:13">
      <c r="A2" s="166" t="s">
        <v>349</v>
      </c>
      <c r="B2" s="162" t="s">
        <v>350</v>
      </c>
    </row>
    <row r="3" spans="1:13">
      <c r="A3" s="166" t="s">
        <v>351</v>
      </c>
      <c r="B3" s="167" t="s">
        <v>352</v>
      </c>
      <c r="M3" t="s">
        <v>353</v>
      </c>
    </row>
    <row r="4" spans="1:13">
      <c r="M4" t="s">
        <v>354</v>
      </c>
    </row>
    <row r="5" spans="1:13" s="170" customFormat="1" ht="50.4">
      <c r="A5" s="168" t="s">
        <v>355</v>
      </c>
      <c r="B5" s="169" t="s">
        <v>356</v>
      </c>
      <c r="C5" s="168" t="s">
        <v>357</v>
      </c>
      <c r="D5" s="168" t="s">
        <v>358</v>
      </c>
      <c r="E5" s="168" t="s">
        <v>359</v>
      </c>
      <c r="F5" s="169" t="s">
        <v>360</v>
      </c>
      <c r="G5" s="168" t="s">
        <v>361</v>
      </c>
      <c r="H5" s="168" t="s">
        <v>362</v>
      </c>
      <c r="M5" s="170" t="s">
        <v>363</v>
      </c>
    </row>
    <row r="6" spans="1:13" s="176" customFormat="1" ht="36">
      <c r="A6" s="164" t="s">
        <v>364</v>
      </c>
      <c r="B6" s="171" t="s">
        <v>365</v>
      </c>
      <c r="C6" s="171">
        <v>2</v>
      </c>
      <c r="D6" s="172">
        <v>340</v>
      </c>
      <c r="E6" s="172">
        <v>340</v>
      </c>
      <c r="F6" s="173" t="s">
        <v>354</v>
      </c>
      <c r="G6" s="174">
        <v>5908</v>
      </c>
      <c r="H6" s="174">
        <v>5908</v>
      </c>
      <c r="I6" s="175"/>
      <c r="J6" s="175"/>
      <c r="M6" s="176" t="s">
        <v>366</v>
      </c>
    </row>
    <row r="8" spans="1:13">
      <c r="E8" s="163" t="s">
        <v>392</v>
      </c>
      <c r="F8" s="950"/>
      <c r="G8" s="950"/>
      <c r="H8" s="950"/>
    </row>
    <row r="9" spans="1:13">
      <c r="F9" s="951" t="s">
        <v>393</v>
      </c>
      <c r="G9" s="951"/>
      <c r="H9" s="951"/>
    </row>
  </sheetData>
  <mergeCells count="2">
    <mergeCell ref="F8:H8"/>
    <mergeCell ref="F9:H9"/>
  </mergeCells>
  <dataValidations count="2">
    <dataValidation type="list" allowBlank="1" showInputMessage="1" showErrorMessage="1" sqref="C6" xr:uid="{00000000-0002-0000-0900-000000000000}">
      <formula1>"1,2"</formula1>
    </dataValidation>
    <dataValidation type="list" allowBlank="1" showInputMessage="1" showErrorMessage="1" sqref="F6" xr:uid="{00000000-0002-0000-0900-000001000000}">
      <formula1>$M$2:$M$6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09"/>
  <sheetViews>
    <sheetView workbookViewId="0">
      <selection activeCell="G10" sqref="G10"/>
    </sheetView>
  </sheetViews>
  <sheetFormatPr defaultColWidth="9" defaultRowHeight="18"/>
  <cols>
    <col min="1" max="1" width="17.33203125" customWidth="1"/>
    <col min="2" max="2" width="7.88671875" style="176" customWidth="1"/>
    <col min="3" max="4" width="6" customWidth="1"/>
    <col min="5" max="5" width="10.77734375" customWidth="1"/>
    <col min="7" max="7" width="13.77734375" customWidth="1"/>
    <col min="8" max="8" width="5.77734375" customWidth="1"/>
    <col min="9" max="9" width="16.21875" customWidth="1"/>
    <col min="10" max="10" width="7.33203125" style="176" customWidth="1"/>
    <col min="11" max="12" width="5.44140625" customWidth="1"/>
    <col min="13" max="13" width="10.77734375" customWidth="1"/>
    <col min="14" max="14" width="8.77734375" customWidth="1"/>
    <col min="15" max="15" width="13.21875" customWidth="1"/>
    <col min="16" max="16" width="7.77734375" customWidth="1"/>
    <col min="17" max="17" width="16.21875" customWidth="1"/>
    <col min="18" max="18" width="8.6640625" style="176" customWidth="1"/>
    <col min="19" max="20" width="5.44140625" customWidth="1"/>
    <col min="21" max="21" width="10.77734375" customWidth="1"/>
    <col min="22" max="22" width="8.77734375" customWidth="1"/>
    <col min="23" max="23" width="13.77734375" customWidth="1"/>
  </cols>
  <sheetData>
    <row r="1" spans="1:23">
      <c r="A1" t="str">
        <f>'[2]Подаци о школи'!B1</f>
        <v>ОШ "ЉУБА НЕНАДОВИЋ"</v>
      </c>
      <c r="I1" t="str">
        <f>'[2]Подаци о школи'!B1</f>
        <v>ОШ "ЉУБА НЕНАДОВИЋ"</v>
      </c>
      <c r="Q1" t="str">
        <f>'[2]Подаци о школи'!B1</f>
        <v>ОШ "ЉУБА НЕНАДОВИЋ"</v>
      </c>
    </row>
    <row r="2" spans="1:23">
      <c r="A2" t="str">
        <f>'[2]Подаци о школи'!B2</f>
        <v>БЕОГРАД</v>
      </c>
      <c r="I2" t="str">
        <f>'[2]Подаци о школи'!B2</f>
        <v>БЕОГРАД</v>
      </c>
      <c r="Q2" t="str">
        <f>'[2]Подаци о школи'!B2</f>
        <v>БЕОГРАД</v>
      </c>
    </row>
    <row r="3" spans="1:23">
      <c r="A3" t="str">
        <f>'[2]Подаци о школи'!B3</f>
        <v>ЧУКАРИЦА</v>
      </c>
      <c r="I3" t="str">
        <f>'[2]Подаци о школи'!B3</f>
        <v>ЧУКАРИЦА</v>
      </c>
      <c r="Q3" t="str">
        <f>'[2]Подаци о школи'!B3</f>
        <v>ЧУКАРИЦА</v>
      </c>
    </row>
    <row r="4" spans="1:23" s="178" customFormat="1" ht="15.75" customHeight="1">
      <c r="A4" s="177" t="s">
        <v>394</v>
      </c>
      <c r="B4" s="954" t="s">
        <v>260</v>
      </c>
      <c r="C4" s="954"/>
      <c r="D4" s="954"/>
      <c r="E4" s="954"/>
      <c r="F4" s="954"/>
      <c r="G4" s="954"/>
      <c r="I4" s="179" t="s">
        <v>394</v>
      </c>
      <c r="J4" s="955"/>
      <c r="K4" s="955"/>
      <c r="L4" s="955"/>
      <c r="M4" s="955"/>
      <c r="N4" s="955"/>
      <c r="O4" s="955"/>
      <c r="P4" s="180"/>
      <c r="Q4" s="181" t="s">
        <v>394</v>
      </c>
      <c r="R4" s="953"/>
      <c r="S4" s="953"/>
      <c r="T4" s="953"/>
      <c r="U4" s="953"/>
      <c r="V4" s="953"/>
      <c r="W4" s="953"/>
    </row>
    <row r="5" spans="1:23" s="45" customFormat="1" ht="42" customHeight="1">
      <c r="A5" s="182" t="s">
        <v>395</v>
      </c>
      <c r="B5" s="182" t="s">
        <v>396</v>
      </c>
      <c r="C5" s="182" t="s">
        <v>397</v>
      </c>
      <c r="D5" s="182" t="s">
        <v>398</v>
      </c>
      <c r="E5" s="182" t="s">
        <v>399</v>
      </c>
      <c r="F5" s="182" t="s">
        <v>400</v>
      </c>
      <c r="G5" s="182" t="s">
        <v>401</v>
      </c>
      <c r="I5" s="183" t="s">
        <v>395</v>
      </c>
      <c r="J5" s="183" t="s">
        <v>396</v>
      </c>
      <c r="K5" s="183" t="s">
        <v>397</v>
      </c>
      <c r="L5" s="183" t="s">
        <v>398</v>
      </c>
      <c r="M5" s="183" t="s">
        <v>399</v>
      </c>
      <c r="N5" s="183" t="s">
        <v>400</v>
      </c>
      <c r="O5" s="183" t="s">
        <v>401</v>
      </c>
      <c r="P5" s="184"/>
      <c r="Q5" s="185" t="s">
        <v>395</v>
      </c>
      <c r="R5" s="185" t="s">
        <v>396</v>
      </c>
      <c r="S5" s="185" t="s">
        <v>397</v>
      </c>
      <c r="T5" s="185" t="s">
        <v>398</v>
      </c>
      <c r="U5" s="185" t="s">
        <v>399</v>
      </c>
      <c r="V5" s="185" t="s">
        <v>400</v>
      </c>
      <c r="W5" s="185" t="s">
        <v>401</v>
      </c>
    </row>
    <row r="6" spans="1:23">
      <c r="A6" s="186" t="s">
        <v>402</v>
      </c>
      <c r="B6" s="187"/>
      <c r="C6" s="188"/>
      <c r="D6" s="188"/>
      <c r="E6" s="186">
        <f>B6+C6+2*D6</f>
        <v>0</v>
      </c>
      <c r="F6" s="189">
        <f>ROUNDUP(E6/30,0)</f>
        <v>0</v>
      </c>
      <c r="G6" s="188"/>
      <c r="I6" s="190" t="s">
        <v>402</v>
      </c>
      <c r="J6" s="187"/>
      <c r="K6" s="191"/>
      <c r="L6" s="191"/>
      <c r="M6" s="190">
        <f>J6+K6+2*L6</f>
        <v>0</v>
      </c>
      <c r="N6" s="192">
        <f>ROUNDUP(M6/30,0)</f>
        <v>0</v>
      </c>
      <c r="O6" s="191"/>
      <c r="P6" s="188"/>
      <c r="Q6" s="193" t="s">
        <v>402</v>
      </c>
      <c r="R6" s="194"/>
      <c r="S6" s="195"/>
      <c r="T6" s="195"/>
      <c r="U6" s="193">
        <f>R6+S6+2*T6</f>
        <v>0</v>
      </c>
      <c r="V6" s="196">
        <f>ROUNDUP(U6/30,0)</f>
        <v>0</v>
      </c>
      <c r="W6" s="195"/>
    </row>
    <row r="7" spans="1:23">
      <c r="A7" s="197" t="s">
        <v>403</v>
      </c>
      <c r="B7" s="198"/>
      <c r="C7" s="199"/>
      <c r="D7" s="199"/>
      <c r="E7" s="197">
        <f>B7+C7+2*D7</f>
        <v>0</v>
      </c>
      <c r="F7" s="200">
        <f>ROUNDUP(E7/30,0)</f>
        <v>0</v>
      </c>
      <c r="G7" s="199"/>
      <c r="I7" s="201" t="s">
        <v>403</v>
      </c>
      <c r="J7" s="198"/>
      <c r="K7" s="202"/>
      <c r="L7" s="202"/>
      <c r="M7" s="201">
        <f>J7+K7+2*L7</f>
        <v>0</v>
      </c>
      <c r="N7" s="203">
        <f>ROUNDUP(M7/30,0)</f>
        <v>0</v>
      </c>
      <c r="O7" s="202"/>
      <c r="P7" s="188"/>
      <c r="Q7" s="204" t="s">
        <v>403</v>
      </c>
      <c r="R7" s="205"/>
      <c r="S7" s="206"/>
      <c r="T7" s="206"/>
      <c r="U7" s="204">
        <f>R7+S7+2*T7</f>
        <v>0</v>
      </c>
      <c r="V7" s="207">
        <f>ROUNDUP(U7/30,0)</f>
        <v>0</v>
      </c>
      <c r="W7" s="206"/>
    </row>
    <row r="8" spans="1:23">
      <c r="A8" s="208" t="s">
        <v>13</v>
      </c>
      <c r="B8" s="209">
        <f t="shared" ref="B8:G8" si="0">SUM(B6:B7)</f>
        <v>0</v>
      </c>
      <c r="C8" s="210">
        <f t="shared" si="0"/>
        <v>0</v>
      </c>
      <c r="D8" s="210">
        <f t="shared" si="0"/>
        <v>0</v>
      </c>
      <c r="E8" s="210">
        <f t="shared" si="0"/>
        <v>0</v>
      </c>
      <c r="F8" s="210">
        <f t="shared" si="0"/>
        <v>0</v>
      </c>
      <c r="G8" s="210">
        <f t="shared" si="0"/>
        <v>0</v>
      </c>
      <c r="I8" s="208" t="s">
        <v>13</v>
      </c>
      <c r="J8" s="209">
        <f t="shared" ref="J8:O8" si="1">SUM(J6:J7)</f>
        <v>0</v>
      </c>
      <c r="K8" s="210">
        <f t="shared" si="1"/>
        <v>0</v>
      </c>
      <c r="L8" s="210">
        <f t="shared" si="1"/>
        <v>0</v>
      </c>
      <c r="M8" s="210">
        <f t="shared" si="1"/>
        <v>0</v>
      </c>
      <c r="N8" s="210">
        <f t="shared" si="1"/>
        <v>0</v>
      </c>
      <c r="O8" s="210">
        <f t="shared" si="1"/>
        <v>0</v>
      </c>
      <c r="Q8" s="211" t="s">
        <v>13</v>
      </c>
      <c r="R8" s="209">
        <f t="shared" ref="R8:W8" si="2">SUM(R6:R7)</f>
        <v>0</v>
      </c>
      <c r="S8" s="210">
        <f t="shared" si="2"/>
        <v>0</v>
      </c>
      <c r="T8" s="210">
        <f t="shared" si="2"/>
        <v>0</v>
      </c>
      <c r="U8" s="210">
        <f t="shared" si="2"/>
        <v>0</v>
      </c>
      <c r="V8" s="210">
        <f t="shared" si="2"/>
        <v>0</v>
      </c>
      <c r="W8" s="210">
        <f t="shared" si="2"/>
        <v>0</v>
      </c>
    </row>
    <row r="10" spans="1:23" s="214" customFormat="1" ht="67.2">
      <c r="A10" s="212" t="s">
        <v>364</v>
      </c>
      <c r="B10" s="213" t="s">
        <v>396</v>
      </c>
      <c r="C10" s="212" t="s">
        <v>397</v>
      </c>
      <c r="D10" s="212" t="s">
        <v>398</v>
      </c>
      <c r="E10" s="213" t="s">
        <v>399</v>
      </c>
      <c r="F10" s="213" t="s">
        <v>400</v>
      </c>
      <c r="G10" s="213" t="s">
        <v>401</v>
      </c>
      <c r="I10" s="215" t="s">
        <v>364</v>
      </c>
      <c r="J10" s="216" t="s">
        <v>396</v>
      </c>
      <c r="K10" s="215" t="s">
        <v>397</v>
      </c>
      <c r="L10" s="215" t="s">
        <v>398</v>
      </c>
      <c r="M10" s="216" t="s">
        <v>399</v>
      </c>
      <c r="N10" s="216" t="s">
        <v>400</v>
      </c>
      <c r="O10" s="216" t="s">
        <v>401</v>
      </c>
      <c r="P10" s="217"/>
      <c r="Q10" s="218" t="s">
        <v>364</v>
      </c>
      <c r="R10" s="219" t="s">
        <v>396</v>
      </c>
      <c r="S10" s="218" t="s">
        <v>397</v>
      </c>
      <c r="T10" s="218" t="s">
        <v>398</v>
      </c>
      <c r="U10" s="219" t="s">
        <v>399</v>
      </c>
      <c r="V10" s="219" t="s">
        <v>400</v>
      </c>
      <c r="W10" s="219" t="s">
        <v>401</v>
      </c>
    </row>
    <row r="11" spans="1:23">
      <c r="A11" s="220" t="s">
        <v>402</v>
      </c>
      <c r="B11" s="221">
        <v>160</v>
      </c>
      <c r="C11" s="222"/>
      <c r="D11" s="222"/>
      <c r="E11" s="220">
        <f>B11+C11+2*D11</f>
        <v>160</v>
      </c>
      <c r="F11">
        <f>ROUNDUP(E11/30,0)</f>
        <v>6</v>
      </c>
      <c r="G11" s="223">
        <v>6</v>
      </c>
      <c r="I11" s="220" t="s">
        <v>402</v>
      </c>
      <c r="J11" s="221">
        <v>160</v>
      </c>
      <c r="K11" s="222"/>
      <c r="L11" s="222"/>
      <c r="M11" s="220">
        <f>J11+K11+2*L11</f>
        <v>160</v>
      </c>
      <c r="N11">
        <f>ROUNDUP(M11/30,0)</f>
        <v>6</v>
      </c>
      <c r="O11" s="223"/>
      <c r="P11" s="223"/>
      <c r="Q11" s="220" t="s">
        <v>402</v>
      </c>
      <c r="R11" s="221"/>
      <c r="S11" s="222"/>
      <c r="T11" s="222"/>
      <c r="U11" s="220">
        <f>R11+S11+2*T11</f>
        <v>0</v>
      </c>
      <c r="V11">
        <f>ROUNDUP(U11/30,0)</f>
        <v>0</v>
      </c>
      <c r="W11" s="223"/>
    </row>
    <row r="12" spans="1:23">
      <c r="A12" s="220" t="s">
        <v>403</v>
      </c>
      <c r="B12" s="224">
        <v>157</v>
      </c>
      <c r="C12" s="223"/>
      <c r="D12" s="223"/>
      <c r="E12" s="220">
        <f t="shared" ref="E12:E18" si="3">B12+C12+2*D12</f>
        <v>157</v>
      </c>
      <c r="F12">
        <f t="shared" ref="F12:F18" si="4">ROUNDUP(E12/30,0)</f>
        <v>6</v>
      </c>
      <c r="G12" s="223">
        <v>6</v>
      </c>
      <c r="I12" s="220" t="s">
        <v>403</v>
      </c>
      <c r="J12" s="224">
        <v>157</v>
      </c>
      <c r="K12" s="223"/>
      <c r="L12" s="223"/>
      <c r="M12" s="220">
        <f t="shared" ref="M12:M18" si="5">J12+K12+2*L12</f>
        <v>157</v>
      </c>
      <c r="N12">
        <f t="shared" ref="N12:N18" si="6">ROUNDUP(M12/30,0)</f>
        <v>6</v>
      </c>
      <c r="O12" s="223"/>
      <c r="P12" s="223"/>
      <c r="Q12" s="220" t="s">
        <v>403</v>
      </c>
      <c r="R12" s="224"/>
      <c r="S12" s="223"/>
      <c r="T12" s="223"/>
      <c r="U12" s="220">
        <f t="shared" ref="U12:U18" si="7">R12+S12+2*T12</f>
        <v>0</v>
      </c>
      <c r="V12">
        <f t="shared" ref="V12:V18" si="8">ROUNDUP(U12/30,0)</f>
        <v>0</v>
      </c>
      <c r="W12" s="223"/>
    </row>
    <row r="13" spans="1:23">
      <c r="A13" s="220" t="s">
        <v>404</v>
      </c>
      <c r="B13" s="224">
        <v>141</v>
      </c>
      <c r="C13" s="223"/>
      <c r="D13" s="223"/>
      <c r="E13" s="220">
        <f t="shared" si="3"/>
        <v>141</v>
      </c>
      <c r="F13">
        <f t="shared" si="4"/>
        <v>5</v>
      </c>
      <c r="G13" s="223">
        <v>5</v>
      </c>
      <c r="I13" s="220" t="s">
        <v>404</v>
      </c>
      <c r="J13" s="224">
        <v>141</v>
      </c>
      <c r="K13" s="223">
        <v>2</v>
      </c>
      <c r="L13" s="223"/>
      <c r="M13" s="220">
        <f t="shared" si="5"/>
        <v>143</v>
      </c>
      <c r="N13">
        <f t="shared" si="6"/>
        <v>5</v>
      </c>
      <c r="O13" s="223"/>
      <c r="P13" s="223"/>
      <c r="Q13" s="220" t="s">
        <v>404</v>
      </c>
      <c r="R13" s="224"/>
      <c r="S13" s="223"/>
      <c r="T13" s="223"/>
      <c r="U13" s="220">
        <f t="shared" si="7"/>
        <v>0</v>
      </c>
      <c r="V13">
        <f t="shared" si="8"/>
        <v>0</v>
      </c>
      <c r="W13" s="223"/>
    </row>
    <row r="14" spans="1:23">
      <c r="A14" s="220" t="s">
        <v>405</v>
      </c>
      <c r="B14" s="224">
        <v>154</v>
      </c>
      <c r="C14" s="223"/>
      <c r="D14" s="223"/>
      <c r="E14" s="220">
        <f t="shared" si="3"/>
        <v>154</v>
      </c>
      <c r="F14">
        <f t="shared" si="4"/>
        <v>6</v>
      </c>
      <c r="G14" s="223">
        <v>5</v>
      </c>
      <c r="I14" s="220" t="s">
        <v>405</v>
      </c>
      <c r="J14" s="224">
        <v>154</v>
      </c>
      <c r="K14" s="223">
        <v>2</v>
      </c>
      <c r="L14" s="223">
        <v>1</v>
      </c>
      <c r="M14" s="220">
        <f t="shared" si="5"/>
        <v>158</v>
      </c>
      <c r="N14">
        <f t="shared" si="6"/>
        <v>6</v>
      </c>
      <c r="O14" s="223"/>
      <c r="P14" s="223"/>
      <c r="Q14" s="220" t="s">
        <v>405</v>
      </c>
      <c r="R14" s="224"/>
      <c r="S14" s="223"/>
      <c r="T14" s="223"/>
      <c r="U14" s="220">
        <f t="shared" si="7"/>
        <v>0</v>
      </c>
      <c r="V14">
        <f t="shared" si="8"/>
        <v>0</v>
      </c>
      <c r="W14" s="223"/>
    </row>
    <row r="15" spans="1:23">
      <c r="A15" s="220" t="s">
        <v>406</v>
      </c>
      <c r="B15" s="224">
        <v>148</v>
      </c>
      <c r="C15" s="223"/>
      <c r="D15" s="223"/>
      <c r="E15" s="220">
        <f t="shared" si="3"/>
        <v>148</v>
      </c>
      <c r="F15">
        <f t="shared" si="4"/>
        <v>5</v>
      </c>
      <c r="G15" s="223">
        <v>5</v>
      </c>
      <c r="I15" s="220" t="s">
        <v>406</v>
      </c>
      <c r="J15" s="224">
        <v>148</v>
      </c>
      <c r="K15" s="223"/>
      <c r="L15" s="223"/>
      <c r="M15" s="220">
        <f t="shared" si="5"/>
        <v>148</v>
      </c>
      <c r="N15">
        <f t="shared" si="6"/>
        <v>5</v>
      </c>
      <c r="O15" s="223"/>
      <c r="P15" s="223"/>
      <c r="Q15" s="220" t="s">
        <v>406</v>
      </c>
      <c r="R15" s="224"/>
      <c r="S15" s="223"/>
      <c r="T15" s="223"/>
      <c r="U15" s="220">
        <f t="shared" si="7"/>
        <v>0</v>
      </c>
      <c r="V15">
        <f t="shared" si="8"/>
        <v>0</v>
      </c>
      <c r="W15" s="223"/>
    </row>
    <row r="16" spans="1:23">
      <c r="A16" s="220" t="s">
        <v>407</v>
      </c>
      <c r="B16" s="224">
        <v>155</v>
      </c>
      <c r="C16" s="223"/>
      <c r="D16" s="223"/>
      <c r="E16" s="220">
        <f t="shared" si="3"/>
        <v>155</v>
      </c>
      <c r="F16">
        <f t="shared" si="4"/>
        <v>6</v>
      </c>
      <c r="G16" s="223">
        <v>6</v>
      </c>
      <c r="I16" s="220" t="s">
        <v>407</v>
      </c>
      <c r="J16" s="224">
        <v>155</v>
      </c>
      <c r="K16" s="223">
        <v>1</v>
      </c>
      <c r="L16" s="223">
        <v>1</v>
      </c>
      <c r="M16" s="220">
        <f t="shared" si="5"/>
        <v>158</v>
      </c>
      <c r="N16">
        <f t="shared" si="6"/>
        <v>6</v>
      </c>
      <c r="O16" s="223"/>
      <c r="P16" s="223"/>
      <c r="Q16" s="220" t="s">
        <v>407</v>
      </c>
      <c r="R16" s="224"/>
      <c r="S16" s="223"/>
      <c r="T16" s="223"/>
      <c r="U16" s="220">
        <f t="shared" si="7"/>
        <v>0</v>
      </c>
      <c r="V16">
        <f t="shared" si="8"/>
        <v>0</v>
      </c>
      <c r="W16" s="223"/>
    </row>
    <row r="17" spans="1:23">
      <c r="A17" s="220" t="s">
        <v>408</v>
      </c>
      <c r="B17" s="224">
        <v>124</v>
      </c>
      <c r="C17" s="223"/>
      <c r="D17" s="223"/>
      <c r="E17" s="220">
        <f t="shared" si="3"/>
        <v>124</v>
      </c>
      <c r="F17">
        <f t="shared" si="4"/>
        <v>5</v>
      </c>
      <c r="G17" s="223">
        <v>5</v>
      </c>
      <c r="I17" s="220" t="s">
        <v>408</v>
      </c>
      <c r="J17" s="224">
        <v>124</v>
      </c>
      <c r="K17" s="223"/>
      <c r="L17" s="223">
        <v>1</v>
      </c>
      <c r="M17" s="220">
        <f t="shared" si="5"/>
        <v>126</v>
      </c>
      <c r="N17">
        <f t="shared" si="6"/>
        <v>5</v>
      </c>
      <c r="O17" s="223"/>
      <c r="P17" s="223"/>
      <c r="Q17" s="220" t="s">
        <v>408</v>
      </c>
      <c r="R17" s="224"/>
      <c r="S17" s="223"/>
      <c r="T17" s="223"/>
      <c r="U17" s="220">
        <f t="shared" si="7"/>
        <v>0</v>
      </c>
      <c r="V17">
        <f t="shared" si="8"/>
        <v>0</v>
      </c>
      <c r="W17" s="223"/>
    </row>
    <row r="18" spans="1:23">
      <c r="A18" s="225" t="s">
        <v>409</v>
      </c>
      <c r="B18" s="226">
        <v>134</v>
      </c>
      <c r="C18" s="227"/>
      <c r="D18" s="227"/>
      <c r="E18" s="225">
        <f t="shared" si="3"/>
        <v>134</v>
      </c>
      <c r="F18" s="228">
        <f t="shared" si="4"/>
        <v>5</v>
      </c>
      <c r="G18" s="227">
        <v>5</v>
      </c>
      <c r="I18" s="225" t="s">
        <v>409</v>
      </c>
      <c r="J18" s="226">
        <v>134</v>
      </c>
      <c r="K18" s="227"/>
      <c r="L18" s="227">
        <v>1</v>
      </c>
      <c r="M18" s="225">
        <f t="shared" si="5"/>
        <v>136</v>
      </c>
      <c r="N18" s="228">
        <f t="shared" si="6"/>
        <v>5</v>
      </c>
      <c r="O18" s="227"/>
      <c r="P18" s="223"/>
      <c r="Q18" s="225" t="s">
        <v>409</v>
      </c>
      <c r="R18" s="226"/>
      <c r="S18" s="227"/>
      <c r="T18" s="227"/>
      <c r="U18" s="225">
        <f t="shared" si="7"/>
        <v>0</v>
      </c>
      <c r="V18" s="228">
        <f t="shared" si="8"/>
        <v>0</v>
      </c>
      <c r="W18" s="227"/>
    </row>
    <row r="19" spans="1:23">
      <c r="A19" s="208" t="s">
        <v>13</v>
      </c>
      <c r="B19" s="209">
        <f t="shared" ref="B19:G19" si="9">SUM(B11:B18)</f>
        <v>1173</v>
      </c>
      <c r="C19" s="210">
        <f t="shared" si="9"/>
        <v>0</v>
      </c>
      <c r="D19" s="210">
        <f t="shared" si="9"/>
        <v>0</v>
      </c>
      <c r="E19" s="210">
        <f t="shared" si="9"/>
        <v>1173</v>
      </c>
      <c r="F19" s="210">
        <f t="shared" si="9"/>
        <v>44</v>
      </c>
      <c r="G19" s="210">
        <f t="shared" si="9"/>
        <v>43</v>
      </c>
      <c r="I19" s="208" t="s">
        <v>13</v>
      </c>
      <c r="J19" s="209">
        <f t="shared" ref="J19:O19" si="10">SUM(J11:J18)</f>
        <v>1173</v>
      </c>
      <c r="K19" s="210">
        <f t="shared" si="10"/>
        <v>5</v>
      </c>
      <c r="L19" s="210">
        <f t="shared" si="10"/>
        <v>4</v>
      </c>
      <c r="M19" s="210">
        <f t="shared" si="10"/>
        <v>1186</v>
      </c>
      <c r="N19" s="210">
        <f t="shared" si="10"/>
        <v>44</v>
      </c>
      <c r="O19" s="210">
        <f t="shared" si="10"/>
        <v>0</v>
      </c>
      <c r="P19" s="210"/>
      <c r="Q19" s="208" t="s">
        <v>13</v>
      </c>
      <c r="R19" s="209">
        <f t="shared" ref="R19:W19" si="11">SUM(R11:R18)</f>
        <v>0</v>
      </c>
      <c r="S19" s="210">
        <f t="shared" si="11"/>
        <v>0</v>
      </c>
      <c r="T19" s="210">
        <f t="shared" si="11"/>
        <v>0</v>
      </c>
      <c r="U19" s="210">
        <f t="shared" si="11"/>
        <v>0</v>
      </c>
      <c r="V19" s="210">
        <f t="shared" si="11"/>
        <v>0</v>
      </c>
      <c r="W19" s="210">
        <f t="shared" si="11"/>
        <v>0</v>
      </c>
    </row>
    <row r="20" spans="1:23">
      <c r="A20" s="229">
        <f>'[2]Подаци о школи'!$B$7</f>
        <v>0</v>
      </c>
      <c r="B20" s="224"/>
      <c r="C20" s="223"/>
      <c r="D20" s="223"/>
      <c r="E20" s="220"/>
      <c r="I20" s="229">
        <f>'[2]Подаци о школи'!$B$7</f>
        <v>0</v>
      </c>
      <c r="J20" s="224"/>
      <c r="K20" s="223"/>
      <c r="L20" s="223"/>
      <c r="M20" s="220"/>
      <c r="Q20" s="229">
        <f>'[2]Подаци о школи'!$B$7</f>
        <v>0</v>
      </c>
      <c r="R20" s="224"/>
      <c r="S20" s="223"/>
      <c r="T20" s="223"/>
      <c r="U20" s="220"/>
    </row>
    <row r="21" spans="1:23" s="214" customFormat="1" ht="67.2">
      <c r="A21" s="212" t="s">
        <v>367</v>
      </c>
      <c r="B21" s="213" t="s">
        <v>396</v>
      </c>
      <c r="C21" s="212" t="s">
        <v>397</v>
      </c>
      <c r="D21" s="212" t="s">
        <v>398</v>
      </c>
      <c r="E21" s="213" t="s">
        <v>399</v>
      </c>
      <c r="F21" s="213" t="s">
        <v>400</v>
      </c>
      <c r="G21" s="213" t="s">
        <v>401</v>
      </c>
      <c r="I21" s="215" t="s">
        <v>367</v>
      </c>
      <c r="J21" s="216" t="s">
        <v>396</v>
      </c>
      <c r="K21" s="215" t="s">
        <v>397</v>
      </c>
      <c r="L21" s="215" t="s">
        <v>398</v>
      </c>
      <c r="M21" s="216" t="s">
        <v>399</v>
      </c>
      <c r="N21" s="216" t="s">
        <v>400</v>
      </c>
      <c r="O21" s="216" t="s">
        <v>401</v>
      </c>
      <c r="P21" s="217"/>
      <c r="Q21" s="218" t="s">
        <v>367</v>
      </c>
      <c r="R21" s="219" t="s">
        <v>396</v>
      </c>
      <c r="S21" s="218" t="s">
        <v>397</v>
      </c>
      <c r="T21" s="218" t="s">
        <v>398</v>
      </c>
      <c r="U21" s="219" t="s">
        <v>399</v>
      </c>
      <c r="V21" s="219" t="s">
        <v>400</v>
      </c>
      <c r="W21" s="219" t="s">
        <v>401</v>
      </c>
    </row>
    <row r="22" spans="1:23">
      <c r="A22" s="220" t="s">
        <v>402</v>
      </c>
      <c r="B22" s="221"/>
      <c r="C22" s="222"/>
      <c r="D22" s="222"/>
      <c r="E22" s="220">
        <f>B22+C22+2*D22</f>
        <v>0</v>
      </c>
      <c r="F22">
        <f>ROUNDUP(E22/30,0)</f>
        <v>0</v>
      </c>
      <c r="G22" s="223"/>
      <c r="I22" s="220" t="s">
        <v>402</v>
      </c>
      <c r="J22" s="221"/>
      <c r="K22" s="222"/>
      <c r="L22" s="222"/>
      <c r="M22" s="220">
        <f>J22+K22+2*L22</f>
        <v>0</v>
      </c>
      <c r="N22">
        <f>ROUNDUP(M22/30,0)</f>
        <v>0</v>
      </c>
      <c r="O22" s="223"/>
      <c r="P22" s="223"/>
      <c r="Q22" s="220" t="s">
        <v>402</v>
      </c>
      <c r="R22" s="221"/>
      <c r="S22" s="222"/>
      <c r="T22" s="222"/>
      <c r="U22" s="220">
        <f>R22+S22+2*T22</f>
        <v>0</v>
      </c>
      <c r="V22">
        <f>ROUNDUP(U22/30,0)</f>
        <v>0</v>
      </c>
      <c r="W22" s="223"/>
    </row>
    <row r="23" spans="1:23">
      <c r="A23" s="220" t="s">
        <v>403</v>
      </c>
      <c r="B23" s="224"/>
      <c r="C23" s="223"/>
      <c r="D23" s="223"/>
      <c r="E23" s="220">
        <f t="shared" ref="E23:E29" si="12">B23+C23+2*D23</f>
        <v>0</v>
      </c>
      <c r="F23">
        <f t="shared" ref="F23:F29" si="13">ROUNDUP(E23/30,0)</f>
        <v>0</v>
      </c>
      <c r="G23" s="223"/>
      <c r="I23" s="220" t="s">
        <v>403</v>
      </c>
      <c r="J23" s="224"/>
      <c r="K23" s="223"/>
      <c r="L23" s="223"/>
      <c r="M23" s="220">
        <f t="shared" ref="M23:M29" si="14">J23+K23+2*L23</f>
        <v>0</v>
      </c>
      <c r="N23">
        <f t="shared" ref="N23:N29" si="15">ROUNDUP(M23/30,0)</f>
        <v>0</v>
      </c>
      <c r="O23" s="223"/>
      <c r="P23" s="223"/>
      <c r="Q23" s="220" t="s">
        <v>403</v>
      </c>
      <c r="R23" s="224"/>
      <c r="S23" s="223"/>
      <c r="T23" s="223"/>
      <c r="U23" s="220">
        <f t="shared" ref="U23:U29" si="16">R23+S23+2*T23</f>
        <v>0</v>
      </c>
      <c r="V23">
        <f t="shared" ref="V23:V29" si="17">ROUNDUP(U23/30,0)</f>
        <v>0</v>
      </c>
      <c r="W23" s="223"/>
    </row>
    <row r="24" spans="1:23">
      <c r="A24" s="220" t="s">
        <v>404</v>
      </c>
      <c r="B24" s="224"/>
      <c r="C24" s="223"/>
      <c r="D24" s="223"/>
      <c r="E24" s="220">
        <f t="shared" si="12"/>
        <v>0</v>
      </c>
      <c r="F24">
        <f t="shared" si="13"/>
        <v>0</v>
      </c>
      <c r="G24" s="223"/>
      <c r="I24" s="220" t="s">
        <v>404</v>
      </c>
      <c r="J24" s="224"/>
      <c r="K24" s="223"/>
      <c r="L24" s="223"/>
      <c r="M24" s="220">
        <f t="shared" si="14"/>
        <v>0</v>
      </c>
      <c r="N24">
        <f t="shared" si="15"/>
        <v>0</v>
      </c>
      <c r="O24" s="223"/>
      <c r="P24" s="223"/>
      <c r="Q24" s="220" t="s">
        <v>404</v>
      </c>
      <c r="R24" s="224"/>
      <c r="S24" s="223"/>
      <c r="T24" s="223"/>
      <c r="U24" s="220">
        <f t="shared" si="16"/>
        <v>0</v>
      </c>
      <c r="V24">
        <f t="shared" si="17"/>
        <v>0</v>
      </c>
      <c r="W24" s="223"/>
    </row>
    <row r="25" spans="1:23">
      <c r="A25" s="220" t="s">
        <v>405</v>
      </c>
      <c r="B25" s="224"/>
      <c r="C25" s="223"/>
      <c r="D25" s="223"/>
      <c r="E25" s="220">
        <f t="shared" si="12"/>
        <v>0</v>
      </c>
      <c r="F25">
        <f t="shared" si="13"/>
        <v>0</v>
      </c>
      <c r="G25" s="223"/>
      <c r="I25" s="220" t="s">
        <v>405</v>
      </c>
      <c r="J25" s="224"/>
      <c r="K25" s="223"/>
      <c r="L25" s="223"/>
      <c r="M25" s="220">
        <f t="shared" si="14"/>
        <v>0</v>
      </c>
      <c r="N25">
        <f t="shared" si="15"/>
        <v>0</v>
      </c>
      <c r="O25" s="223"/>
      <c r="P25" s="223"/>
      <c r="Q25" s="220" t="s">
        <v>405</v>
      </c>
      <c r="R25" s="224"/>
      <c r="S25" s="223"/>
      <c r="T25" s="223"/>
      <c r="U25" s="220">
        <f t="shared" si="16"/>
        <v>0</v>
      </c>
      <c r="V25">
        <f t="shared" si="17"/>
        <v>0</v>
      </c>
      <c r="W25" s="223"/>
    </row>
    <row r="26" spans="1:23">
      <c r="A26" s="220" t="s">
        <v>406</v>
      </c>
      <c r="B26" s="224"/>
      <c r="C26" s="223"/>
      <c r="D26" s="223"/>
      <c r="E26" s="220">
        <f t="shared" si="12"/>
        <v>0</v>
      </c>
      <c r="F26">
        <f t="shared" si="13"/>
        <v>0</v>
      </c>
      <c r="G26" s="223"/>
      <c r="I26" s="220" t="s">
        <v>406</v>
      </c>
      <c r="J26" s="224"/>
      <c r="K26" s="223"/>
      <c r="L26" s="223"/>
      <c r="M26" s="220">
        <f t="shared" si="14"/>
        <v>0</v>
      </c>
      <c r="N26">
        <f t="shared" si="15"/>
        <v>0</v>
      </c>
      <c r="O26" s="223"/>
      <c r="P26" s="223"/>
      <c r="Q26" s="220" t="s">
        <v>406</v>
      </c>
      <c r="R26" s="224"/>
      <c r="S26" s="223"/>
      <c r="T26" s="223"/>
      <c r="U26" s="220">
        <f t="shared" si="16"/>
        <v>0</v>
      </c>
      <c r="V26">
        <f t="shared" si="17"/>
        <v>0</v>
      </c>
      <c r="W26" s="223"/>
    </row>
    <row r="27" spans="1:23">
      <c r="A27" s="220" t="s">
        <v>407</v>
      </c>
      <c r="B27" s="224"/>
      <c r="C27" s="223"/>
      <c r="D27" s="223"/>
      <c r="E27" s="220">
        <f t="shared" si="12"/>
        <v>0</v>
      </c>
      <c r="F27">
        <f t="shared" si="13"/>
        <v>0</v>
      </c>
      <c r="G27" s="223"/>
      <c r="I27" s="220" t="s">
        <v>407</v>
      </c>
      <c r="J27" s="224"/>
      <c r="K27" s="223"/>
      <c r="L27" s="223"/>
      <c r="M27" s="220">
        <f t="shared" si="14"/>
        <v>0</v>
      </c>
      <c r="N27">
        <f t="shared" si="15"/>
        <v>0</v>
      </c>
      <c r="O27" s="223"/>
      <c r="P27" s="223"/>
      <c r="Q27" s="220" t="s">
        <v>407</v>
      </c>
      <c r="R27" s="224"/>
      <c r="S27" s="223"/>
      <c r="T27" s="223"/>
      <c r="U27" s="220">
        <f t="shared" si="16"/>
        <v>0</v>
      </c>
      <c r="V27">
        <f t="shared" si="17"/>
        <v>0</v>
      </c>
      <c r="W27" s="223"/>
    </row>
    <row r="28" spans="1:23">
      <c r="A28" s="220" t="s">
        <v>408</v>
      </c>
      <c r="B28" s="224"/>
      <c r="C28" s="223"/>
      <c r="D28" s="223"/>
      <c r="E28" s="220">
        <f t="shared" si="12"/>
        <v>0</v>
      </c>
      <c r="F28">
        <f t="shared" si="13"/>
        <v>0</v>
      </c>
      <c r="G28" s="223"/>
      <c r="I28" s="220" t="s">
        <v>408</v>
      </c>
      <c r="J28" s="224"/>
      <c r="K28" s="223"/>
      <c r="L28" s="223"/>
      <c r="M28" s="220">
        <f t="shared" si="14"/>
        <v>0</v>
      </c>
      <c r="N28">
        <f t="shared" si="15"/>
        <v>0</v>
      </c>
      <c r="O28" s="223"/>
      <c r="P28" s="223"/>
      <c r="Q28" s="220" t="s">
        <v>408</v>
      </c>
      <c r="R28" s="224"/>
      <c r="S28" s="223"/>
      <c r="T28" s="223"/>
      <c r="U28" s="220">
        <f t="shared" si="16"/>
        <v>0</v>
      </c>
      <c r="V28">
        <f t="shared" si="17"/>
        <v>0</v>
      </c>
      <c r="W28" s="223"/>
    </row>
    <row r="29" spans="1:23">
      <c r="A29" s="225" t="s">
        <v>409</v>
      </c>
      <c r="B29" s="226"/>
      <c r="C29" s="227"/>
      <c r="D29" s="227"/>
      <c r="E29" s="225">
        <f t="shared" si="12"/>
        <v>0</v>
      </c>
      <c r="F29" s="228">
        <f t="shared" si="13"/>
        <v>0</v>
      </c>
      <c r="G29" s="227"/>
      <c r="I29" s="225" t="s">
        <v>409</v>
      </c>
      <c r="J29" s="226"/>
      <c r="K29" s="227"/>
      <c r="L29" s="227"/>
      <c r="M29" s="225">
        <f t="shared" si="14"/>
        <v>0</v>
      </c>
      <c r="N29" s="228">
        <f t="shared" si="15"/>
        <v>0</v>
      </c>
      <c r="O29" s="227"/>
      <c r="P29" s="223"/>
      <c r="Q29" s="225" t="s">
        <v>409</v>
      </c>
      <c r="R29" s="226"/>
      <c r="S29" s="227"/>
      <c r="T29" s="227"/>
      <c r="U29" s="225">
        <f t="shared" si="16"/>
        <v>0</v>
      </c>
      <c r="V29" s="228">
        <f t="shared" si="17"/>
        <v>0</v>
      </c>
      <c r="W29" s="227"/>
    </row>
    <row r="30" spans="1:23">
      <c r="A30" s="208" t="s">
        <v>13</v>
      </c>
      <c r="B30" s="209">
        <f t="shared" ref="B30:G30" si="18">SUM(B22:B29)</f>
        <v>0</v>
      </c>
      <c r="C30" s="210">
        <f t="shared" si="18"/>
        <v>0</v>
      </c>
      <c r="D30" s="210">
        <f t="shared" si="18"/>
        <v>0</v>
      </c>
      <c r="E30" s="210">
        <f t="shared" si="18"/>
        <v>0</v>
      </c>
      <c r="F30" s="210">
        <f t="shared" si="18"/>
        <v>0</v>
      </c>
      <c r="G30" s="210">
        <f t="shared" si="18"/>
        <v>0</v>
      </c>
      <c r="I30" s="208" t="s">
        <v>13</v>
      </c>
      <c r="J30" s="209">
        <f t="shared" ref="J30:O30" si="19">SUM(J22:J29)</f>
        <v>0</v>
      </c>
      <c r="K30" s="210">
        <f t="shared" si="19"/>
        <v>0</v>
      </c>
      <c r="L30" s="210">
        <f t="shared" si="19"/>
        <v>0</v>
      </c>
      <c r="M30" s="210">
        <f t="shared" si="19"/>
        <v>0</v>
      </c>
      <c r="N30" s="210">
        <f t="shared" si="19"/>
        <v>0</v>
      </c>
      <c r="O30" s="210">
        <f t="shared" si="19"/>
        <v>0</v>
      </c>
      <c r="P30" s="210"/>
      <c r="Q30" s="208" t="s">
        <v>13</v>
      </c>
      <c r="R30" s="209">
        <f t="shared" ref="R30:W30" si="20">SUM(R22:R29)</f>
        <v>0</v>
      </c>
      <c r="S30" s="210">
        <f t="shared" si="20"/>
        <v>0</v>
      </c>
      <c r="T30" s="210">
        <f t="shared" si="20"/>
        <v>0</v>
      </c>
      <c r="U30" s="210">
        <f t="shared" si="20"/>
        <v>0</v>
      </c>
      <c r="V30" s="210">
        <f t="shared" si="20"/>
        <v>0</v>
      </c>
      <c r="W30" s="210">
        <f t="shared" si="20"/>
        <v>0</v>
      </c>
    </row>
    <row r="31" spans="1:23">
      <c r="A31" s="229">
        <f>'[2]Подаци о школи'!$B$8</f>
        <v>0</v>
      </c>
      <c r="B31" s="224"/>
      <c r="C31" s="223"/>
      <c r="D31" s="223"/>
      <c r="E31" s="220"/>
      <c r="I31" s="229">
        <f>'[2]Подаци о школи'!$B$8</f>
        <v>0</v>
      </c>
      <c r="J31" s="224"/>
      <c r="K31" s="223"/>
      <c r="L31" s="223"/>
      <c r="M31" s="220"/>
      <c r="Q31" s="229">
        <f>'[2]Подаци о школи'!$B$8</f>
        <v>0</v>
      </c>
      <c r="R31" s="224"/>
      <c r="S31" s="223"/>
      <c r="T31" s="223"/>
      <c r="U31" s="220"/>
    </row>
    <row r="32" spans="1:23" s="214" customFormat="1" ht="67.2">
      <c r="A32" s="212" t="s">
        <v>368</v>
      </c>
      <c r="B32" s="213" t="s">
        <v>396</v>
      </c>
      <c r="C32" s="212" t="s">
        <v>397</v>
      </c>
      <c r="D32" s="212" t="s">
        <v>398</v>
      </c>
      <c r="E32" s="213" t="s">
        <v>399</v>
      </c>
      <c r="F32" s="213" t="s">
        <v>400</v>
      </c>
      <c r="G32" s="213" t="s">
        <v>401</v>
      </c>
      <c r="I32" s="215" t="s">
        <v>368</v>
      </c>
      <c r="J32" s="216" t="s">
        <v>396</v>
      </c>
      <c r="K32" s="215" t="s">
        <v>397</v>
      </c>
      <c r="L32" s="215" t="s">
        <v>398</v>
      </c>
      <c r="M32" s="216" t="s">
        <v>399</v>
      </c>
      <c r="N32" s="216" t="s">
        <v>400</v>
      </c>
      <c r="O32" s="216" t="s">
        <v>401</v>
      </c>
      <c r="P32" s="217"/>
      <c r="Q32" s="218" t="s">
        <v>368</v>
      </c>
      <c r="R32" s="219" t="s">
        <v>396</v>
      </c>
      <c r="S32" s="218" t="s">
        <v>397</v>
      </c>
      <c r="T32" s="218" t="s">
        <v>398</v>
      </c>
      <c r="U32" s="219" t="s">
        <v>399</v>
      </c>
      <c r="V32" s="219" t="s">
        <v>400</v>
      </c>
      <c r="W32" s="219" t="s">
        <v>401</v>
      </c>
    </row>
    <row r="33" spans="1:23">
      <c r="A33" s="220" t="s">
        <v>402</v>
      </c>
      <c r="B33" s="221"/>
      <c r="C33" s="222"/>
      <c r="D33" s="222"/>
      <c r="E33" s="220">
        <f>B33+C33+2*D33</f>
        <v>0</v>
      </c>
      <c r="F33">
        <f>ROUNDUP(E33/30,0)</f>
        <v>0</v>
      </c>
      <c r="G33" s="223"/>
      <c r="I33" s="220" t="s">
        <v>402</v>
      </c>
      <c r="J33" s="221"/>
      <c r="K33" s="222"/>
      <c r="L33" s="222"/>
      <c r="M33" s="220">
        <f>J33+K33+2*L33</f>
        <v>0</v>
      </c>
      <c r="N33">
        <f>ROUNDUP(M33/30,0)</f>
        <v>0</v>
      </c>
      <c r="O33" s="223"/>
      <c r="P33" s="223"/>
      <c r="Q33" s="220" t="s">
        <v>402</v>
      </c>
      <c r="R33" s="221"/>
      <c r="S33" s="222"/>
      <c r="T33" s="222"/>
      <c r="U33" s="220">
        <f>R33+S33+2*T33</f>
        <v>0</v>
      </c>
      <c r="V33">
        <f>ROUNDUP(U33/30,0)</f>
        <v>0</v>
      </c>
      <c r="W33" s="223"/>
    </row>
    <row r="34" spans="1:23">
      <c r="A34" s="220" t="s">
        <v>403</v>
      </c>
      <c r="B34" s="224"/>
      <c r="C34" s="223"/>
      <c r="D34" s="223"/>
      <c r="E34" s="220">
        <f t="shared" ref="E34:E40" si="21">B34+C34+2*D34</f>
        <v>0</v>
      </c>
      <c r="F34">
        <f t="shared" ref="F34:F40" si="22">ROUNDUP(E34/30,0)</f>
        <v>0</v>
      </c>
      <c r="G34" s="223"/>
      <c r="I34" s="220" t="s">
        <v>403</v>
      </c>
      <c r="J34" s="224"/>
      <c r="K34" s="223"/>
      <c r="L34" s="223"/>
      <c r="M34" s="220">
        <f t="shared" ref="M34:M40" si="23">J34+K34+2*L34</f>
        <v>0</v>
      </c>
      <c r="N34">
        <f t="shared" ref="N34:N40" si="24">ROUNDUP(M34/30,0)</f>
        <v>0</v>
      </c>
      <c r="O34" s="223"/>
      <c r="P34" s="223"/>
      <c r="Q34" s="220" t="s">
        <v>403</v>
      </c>
      <c r="R34" s="224"/>
      <c r="S34" s="223"/>
      <c r="T34" s="223"/>
      <c r="U34" s="220">
        <f t="shared" ref="U34:U40" si="25">R34+S34+2*T34</f>
        <v>0</v>
      </c>
      <c r="V34">
        <f t="shared" ref="V34:V40" si="26">ROUNDUP(U34/30,0)</f>
        <v>0</v>
      </c>
      <c r="W34" s="223"/>
    </row>
    <row r="35" spans="1:23">
      <c r="A35" s="220" t="s">
        <v>404</v>
      </c>
      <c r="B35" s="224"/>
      <c r="C35" s="223"/>
      <c r="D35" s="223"/>
      <c r="E35" s="220">
        <f t="shared" si="21"/>
        <v>0</v>
      </c>
      <c r="F35">
        <f t="shared" si="22"/>
        <v>0</v>
      </c>
      <c r="G35" s="223"/>
      <c r="I35" s="220" t="s">
        <v>404</v>
      </c>
      <c r="J35" s="224"/>
      <c r="K35" s="223"/>
      <c r="L35" s="223"/>
      <c r="M35" s="220">
        <f t="shared" si="23"/>
        <v>0</v>
      </c>
      <c r="N35">
        <f t="shared" si="24"/>
        <v>0</v>
      </c>
      <c r="O35" s="223"/>
      <c r="P35" s="223"/>
      <c r="Q35" s="220" t="s">
        <v>404</v>
      </c>
      <c r="R35" s="224"/>
      <c r="S35" s="223"/>
      <c r="T35" s="223"/>
      <c r="U35" s="220">
        <f t="shared" si="25"/>
        <v>0</v>
      </c>
      <c r="V35">
        <f t="shared" si="26"/>
        <v>0</v>
      </c>
      <c r="W35" s="223"/>
    </row>
    <row r="36" spans="1:23">
      <c r="A36" s="220" t="s">
        <v>405</v>
      </c>
      <c r="B36" s="224"/>
      <c r="C36" s="223"/>
      <c r="D36" s="223"/>
      <c r="E36" s="220">
        <f t="shared" si="21"/>
        <v>0</v>
      </c>
      <c r="F36">
        <f t="shared" si="22"/>
        <v>0</v>
      </c>
      <c r="G36" s="223"/>
      <c r="I36" s="220" t="s">
        <v>405</v>
      </c>
      <c r="J36" s="224"/>
      <c r="K36" s="223"/>
      <c r="L36" s="223"/>
      <c r="M36" s="220">
        <f t="shared" si="23"/>
        <v>0</v>
      </c>
      <c r="N36">
        <f t="shared" si="24"/>
        <v>0</v>
      </c>
      <c r="O36" s="223"/>
      <c r="P36" s="223"/>
      <c r="Q36" s="220" t="s">
        <v>405</v>
      </c>
      <c r="R36" s="224"/>
      <c r="S36" s="223"/>
      <c r="T36" s="223"/>
      <c r="U36" s="220">
        <f t="shared" si="25"/>
        <v>0</v>
      </c>
      <c r="V36">
        <f t="shared" si="26"/>
        <v>0</v>
      </c>
      <c r="W36" s="223"/>
    </row>
    <row r="37" spans="1:23">
      <c r="A37" s="220" t="s">
        <v>406</v>
      </c>
      <c r="B37" s="224"/>
      <c r="C37" s="223"/>
      <c r="D37" s="223"/>
      <c r="E37" s="220">
        <f t="shared" si="21"/>
        <v>0</v>
      </c>
      <c r="F37">
        <f t="shared" si="22"/>
        <v>0</v>
      </c>
      <c r="G37" s="223"/>
      <c r="I37" s="220" t="s">
        <v>406</v>
      </c>
      <c r="J37" s="224"/>
      <c r="K37" s="223"/>
      <c r="L37" s="223"/>
      <c r="M37" s="220">
        <f t="shared" si="23"/>
        <v>0</v>
      </c>
      <c r="N37">
        <f t="shared" si="24"/>
        <v>0</v>
      </c>
      <c r="O37" s="223"/>
      <c r="P37" s="223"/>
      <c r="Q37" s="220" t="s">
        <v>406</v>
      </c>
      <c r="R37" s="224"/>
      <c r="S37" s="223"/>
      <c r="T37" s="223"/>
      <c r="U37" s="220">
        <f t="shared" si="25"/>
        <v>0</v>
      </c>
      <c r="V37">
        <f t="shared" si="26"/>
        <v>0</v>
      </c>
      <c r="W37" s="223"/>
    </row>
    <row r="38" spans="1:23">
      <c r="A38" s="220" t="s">
        <v>407</v>
      </c>
      <c r="B38" s="224"/>
      <c r="C38" s="223"/>
      <c r="D38" s="223"/>
      <c r="E38" s="220">
        <f t="shared" si="21"/>
        <v>0</v>
      </c>
      <c r="F38">
        <f t="shared" si="22"/>
        <v>0</v>
      </c>
      <c r="G38" s="223"/>
      <c r="I38" s="220" t="s">
        <v>407</v>
      </c>
      <c r="J38" s="224"/>
      <c r="K38" s="223"/>
      <c r="L38" s="223"/>
      <c r="M38" s="220">
        <f t="shared" si="23"/>
        <v>0</v>
      </c>
      <c r="N38">
        <f t="shared" si="24"/>
        <v>0</v>
      </c>
      <c r="O38" s="223"/>
      <c r="P38" s="223"/>
      <c r="Q38" s="220" t="s">
        <v>407</v>
      </c>
      <c r="R38" s="224"/>
      <c r="S38" s="223"/>
      <c r="T38" s="223"/>
      <c r="U38" s="220">
        <f t="shared" si="25"/>
        <v>0</v>
      </c>
      <c r="V38">
        <f t="shared" si="26"/>
        <v>0</v>
      </c>
      <c r="W38" s="223"/>
    </row>
    <row r="39" spans="1:23">
      <c r="A39" s="220" t="s">
        <v>408</v>
      </c>
      <c r="B39" s="224"/>
      <c r="C39" s="223"/>
      <c r="D39" s="223"/>
      <c r="E39" s="220">
        <f t="shared" si="21"/>
        <v>0</v>
      </c>
      <c r="F39">
        <f t="shared" si="22"/>
        <v>0</v>
      </c>
      <c r="G39" s="223"/>
      <c r="I39" s="220" t="s">
        <v>408</v>
      </c>
      <c r="J39" s="224"/>
      <c r="K39" s="223"/>
      <c r="L39" s="223"/>
      <c r="M39" s="220">
        <f t="shared" si="23"/>
        <v>0</v>
      </c>
      <c r="N39">
        <f t="shared" si="24"/>
        <v>0</v>
      </c>
      <c r="O39" s="223"/>
      <c r="P39" s="223"/>
      <c r="Q39" s="220" t="s">
        <v>408</v>
      </c>
      <c r="R39" s="224"/>
      <c r="S39" s="223"/>
      <c r="T39" s="223"/>
      <c r="U39" s="220">
        <f t="shared" si="25"/>
        <v>0</v>
      </c>
      <c r="V39">
        <f t="shared" si="26"/>
        <v>0</v>
      </c>
      <c r="W39" s="223"/>
    </row>
    <row r="40" spans="1:23">
      <c r="A40" s="225" t="s">
        <v>409</v>
      </c>
      <c r="B40" s="226"/>
      <c r="C40" s="227"/>
      <c r="D40" s="227"/>
      <c r="E40" s="225">
        <f t="shared" si="21"/>
        <v>0</v>
      </c>
      <c r="F40" s="228">
        <f t="shared" si="22"/>
        <v>0</v>
      </c>
      <c r="G40" s="227"/>
      <c r="I40" s="225" t="s">
        <v>409</v>
      </c>
      <c r="J40" s="226"/>
      <c r="K40" s="227"/>
      <c r="L40" s="227"/>
      <c r="M40" s="225">
        <f t="shared" si="23"/>
        <v>0</v>
      </c>
      <c r="N40" s="228">
        <f t="shared" si="24"/>
        <v>0</v>
      </c>
      <c r="O40" s="227"/>
      <c r="P40" s="223"/>
      <c r="Q40" s="225" t="s">
        <v>409</v>
      </c>
      <c r="R40" s="226"/>
      <c r="S40" s="227"/>
      <c r="T40" s="227"/>
      <c r="U40" s="225">
        <f t="shared" si="25"/>
        <v>0</v>
      </c>
      <c r="V40" s="228">
        <f t="shared" si="26"/>
        <v>0</v>
      </c>
      <c r="W40" s="227"/>
    </row>
    <row r="41" spans="1:23">
      <c r="A41" s="208" t="s">
        <v>13</v>
      </c>
      <c r="B41" s="209">
        <f t="shared" ref="B41:G41" si="27">SUM(B33:B40)</f>
        <v>0</v>
      </c>
      <c r="C41" s="210">
        <f t="shared" si="27"/>
        <v>0</v>
      </c>
      <c r="D41" s="210">
        <f t="shared" si="27"/>
        <v>0</v>
      </c>
      <c r="E41" s="210">
        <f t="shared" si="27"/>
        <v>0</v>
      </c>
      <c r="F41" s="210">
        <f t="shared" si="27"/>
        <v>0</v>
      </c>
      <c r="G41" s="210">
        <f t="shared" si="27"/>
        <v>0</v>
      </c>
      <c r="I41" s="208" t="s">
        <v>13</v>
      </c>
      <c r="J41" s="209">
        <f t="shared" ref="J41:O41" si="28">SUM(J33:J40)</f>
        <v>0</v>
      </c>
      <c r="K41" s="210">
        <f t="shared" si="28"/>
        <v>0</v>
      </c>
      <c r="L41" s="210">
        <f t="shared" si="28"/>
        <v>0</v>
      </c>
      <c r="M41" s="210">
        <f t="shared" si="28"/>
        <v>0</v>
      </c>
      <c r="N41" s="210">
        <f t="shared" si="28"/>
        <v>0</v>
      </c>
      <c r="O41" s="210">
        <f t="shared" si="28"/>
        <v>0</v>
      </c>
      <c r="P41" s="210"/>
      <c r="Q41" s="208" t="s">
        <v>13</v>
      </c>
      <c r="R41" s="209">
        <f t="shared" ref="R41:W41" si="29">SUM(R33:R40)</f>
        <v>0</v>
      </c>
      <c r="S41" s="210">
        <f t="shared" si="29"/>
        <v>0</v>
      </c>
      <c r="T41" s="210">
        <f t="shared" si="29"/>
        <v>0</v>
      </c>
      <c r="U41" s="210">
        <f t="shared" si="29"/>
        <v>0</v>
      </c>
      <c r="V41" s="210">
        <f t="shared" si="29"/>
        <v>0</v>
      </c>
      <c r="W41" s="210">
        <f t="shared" si="29"/>
        <v>0</v>
      </c>
    </row>
    <row r="42" spans="1:23">
      <c r="A42" s="229">
        <f>'[2]Подаци о школи'!$B$9</f>
        <v>0</v>
      </c>
      <c r="I42" s="229">
        <f>'[2]Подаци о школи'!$B$9</f>
        <v>0</v>
      </c>
      <c r="Q42" s="229">
        <f>'[2]Подаци о школи'!$B$9</f>
        <v>0</v>
      </c>
    </row>
    <row r="43" spans="1:23" s="214" customFormat="1" ht="67.2">
      <c r="A43" s="212" t="s">
        <v>369</v>
      </c>
      <c r="B43" s="213" t="s">
        <v>396</v>
      </c>
      <c r="C43" s="212" t="s">
        <v>397</v>
      </c>
      <c r="D43" s="212" t="s">
        <v>398</v>
      </c>
      <c r="E43" s="213" t="s">
        <v>399</v>
      </c>
      <c r="F43" s="213" t="s">
        <v>400</v>
      </c>
      <c r="G43" s="213" t="s">
        <v>401</v>
      </c>
      <c r="I43" s="215" t="s">
        <v>369</v>
      </c>
      <c r="J43" s="216" t="s">
        <v>396</v>
      </c>
      <c r="K43" s="215" t="s">
        <v>397</v>
      </c>
      <c r="L43" s="215" t="s">
        <v>398</v>
      </c>
      <c r="M43" s="216" t="s">
        <v>399</v>
      </c>
      <c r="N43" s="216" t="s">
        <v>400</v>
      </c>
      <c r="O43" s="216" t="s">
        <v>401</v>
      </c>
      <c r="P43" s="217"/>
      <c r="Q43" s="218" t="s">
        <v>369</v>
      </c>
      <c r="R43" s="219" t="s">
        <v>396</v>
      </c>
      <c r="S43" s="218" t="s">
        <v>397</v>
      </c>
      <c r="T43" s="218" t="s">
        <v>398</v>
      </c>
      <c r="U43" s="219" t="s">
        <v>399</v>
      </c>
      <c r="V43" s="219" t="s">
        <v>400</v>
      </c>
      <c r="W43" s="219" t="s">
        <v>401</v>
      </c>
    </row>
    <row r="44" spans="1:23">
      <c r="A44" s="220" t="s">
        <v>402</v>
      </c>
      <c r="B44" s="221"/>
      <c r="C44" s="222"/>
      <c r="D44" s="222"/>
      <c r="E44" s="220">
        <f>B44+C44+2*D44</f>
        <v>0</v>
      </c>
      <c r="F44">
        <f>ROUNDUP(E44/30,0)</f>
        <v>0</v>
      </c>
      <c r="G44" s="223"/>
      <c r="I44" s="220" t="s">
        <v>402</v>
      </c>
      <c r="J44" s="221"/>
      <c r="K44" s="222"/>
      <c r="L44" s="222"/>
      <c r="M44" s="220">
        <f>J44+K44+2*L44</f>
        <v>0</v>
      </c>
      <c r="N44">
        <f>ROUNDUP(M44/30,0)</f>
        <v>0</v>
      </c>
      <c r="O44" s="223"/>
      <c r="P44" s="223"/>
      <c r="Q44" s="220" t="s">
        <v>402</v>
      </c>
      <c r="R44" s="221"/>
      <c r="S44" s="222"/>
      <c r="T44" s="222"/>
      <c r="U44" s="220">
        <f>R44+S44+2*T44</f>
        <v>0</v>
      </c>
      <c r="V44">
        <f>ROUNDUP(U44/30,0)</f>
        <v>0</v>
      </c>
      <c r="W44" s="223"/>
    </row>
    <row r="45" spans="1:23">
      <c r="A45" s="220" t="s">
        <v>403</v>
      </c>
      <c r="B45" s="224"/>
      <c r="C45" s="223"/>
      <c r="D45" s="223"/>
      <c r="E45" s="220">
        <f t="shared" ref="E45:E51" si="30">B45+C45+2*D45</f>
        <v>0</v>
      </c>
      <c r="F45">
        <f t="shared" ref="F45:F51" si="31">ROUNDUP(E45/30,0)</f>
        <v>0</v>
      </c>
      <c r="G45" s="223"/>
      <c r="I45" s="220" t="s">
        <v>403</v>
      </c>
      <c r="J45" s="224"/>
      <c r="K45" s="223"/>
      <c r="L45" s="223"/>
      <c r="M45" s="220">
        <f t="shared" ref="M45:M51" si="32">J45+K45+2*L45</f>
        <v>0</v>
      </c>
      <c r="N45">
        <f t="shared" ref="N45:N51" si="33">ROUNDUP(M45/30,0)</f>
        <v>0</v>
      </c>
      <c r="O45" s="223"/>
      <c r="P45" s="223"/>
      <c r="Q45" s="220" t="s">
        <v>403</v>
      </c>
      <c r="R45" s="224"/>
      <c r="S45" s="223"/>
      <c r="T45" s="223"/>
      <c r="U45" s="220">
        <f t="shared" ref="U45:U51" si="34">R45+S45+2*T45</f>
        <v>0</v>
      </c>
      <c r="V45">
        <f t="shared" ref="V45:V51" si="35">ROUNDUP(U45/30,0)</f>
        <v>0</v>
      </c>
      <c r="W45" s="223"/>
    </row>
    <row r="46" spans="1:23">
      <c r="A46" s="220" t="s">
        <v>404</v>
      </c>
      <c r="B46" s="224"/>
      <c r="C46" s="223"/>
      <c r="D46" s="223"/>
      <c r="E46" s="220">
        <f t="shared" si="30"/>
        <v>0</v>
      </c>
      <c r="F46">
        <f t="shared" si="31"/>
        <v>0</v>
      </c>
      <c r="G46" s="223"/>
      <c r="I46" s="220" t="s">
        <v>404</v>
      </c>
      <c r="J46" s="224"/>
      <c r="K46" s="223"/>
      <c r="L46" s="223"/>
      <c r="M46" s="220">
        <f t="shared" si="32"/>
        <v>0</v>
      </c>
      <c r="N46">
        <f t="shared" si="33"/>
        <v>0</v>
      </c>
      <c r="O46" s="223"/>
      <c r="P46" s="223"/>
      <c r="Q46" s="220" t="s">
        <v>404</v>
      </c>
      <c r="R46" s="224"/>
      <c r="S46" s="223"/>
      <c r="T46" s="223"/>
      <c r="U46" s="220">
        <f t="shared" si="34"/>
        <v>0</v>
      </c>
      <c r="V46">
        <f t="shared" si="35"/>
        <v>0</v>
      </c>
      <c r="W46" s="223"/>
    </row>
    <row r="47" spans="1:23">
      <c r="A47" s="220" t="s">
        <v>405</v>
      </c>
      <c r="B47" s="224"/>
      <c r="C47" s="223"/>
      <c r="D47" s="223"/>
      <c r="E47" s="220">
        <f t="shared" si="30"/>
        <v>0</v>
      </c>
      <c r="F47">
        <f t="shared" si="31"/>
        <v>0</v>
      </c>
      <c r="G47" s="223"/>
      <c r="I47" s="220" t="s">
        <v>405</v>
      </c>
      <c r="J47" s="224"/>
      <c r="K47" s="223"/>
      <c r="L47" s="223"/>
      <c r="M47" s="220">
        <f t="shared" si="32"/>
        <v>0</v>
      </c>
      <c r="N47">
        <f t="shared" si="33"/>
        <v>0</v>
      </c>
      <c r="O47" s="223"/>
      <c r="P47" s="223"/>
      <c r="Q47" s="220" t="s">
        <v>405</v>
      </c>
      <c r="R47" s="224"/>
      <c r="S47" s="223"/>
      <c r="T47" s="223"/>
      <c r="U47" s="220">
        <f t="shared" si="34"/>
        <v>0</v>
      </c>
      <c r="V47">
        <f t="shared" si="35"/>
        <v>0</v>
      </c>
      <c r="W47" s="223"/>
    </row>
    <row r="48" spans="1:23">
      <c r="A48" s="220" t="s">
        <v>406</v>
      </c>
      <c r="B48" s="224"/>
      <c r="C48" s="223"/>
      <c r="D48" s="223"/>
      <c r="E48" s="220">
        <f t="shared" si="30"/>
        <v>0</v>
      </c>
      <c r="F48">
        <f t="shared" si="31"/>
        <v>0</v>
      </c>
      <c r="G48" s="223"/>
      <c r="I48" s="220" t="s">
        <v>406</v>
      </c>
      <c r="J48" s="224"/>
      <c r="K48" s="223"/>
      <c r="L48" s="223"/>
      <c r="M48" s="220">
        <f t="shared" si="32"/>
        <v>0</v>
      </c>
      <c r="N48">
        <f t="shared" si="33"/>
        <v>0</v>
      </c>
      <c r="O48" s="223"/>
      <c r="P48" s="223"/>
      <c r="Q48" s="220" t="s">
        <v>406</v>
      </c>
      <c r="R48" s="224"/>
      <c r="S48" s="223"/>
      <c r="T48" s="223"/>
      <c r="U48" s="220">
        <f t="shared" si="34"/>
        <v>0</v>
      </c>
      <c r="V48">
        <f t="shared" si="35"/>
        <v>0</v>
      </c>
      <c r="W48" s="223"/>
    </row>
    <row r="49" spans="1:23">
      <c r="A49" s="220" t="s">
        <v>407</v>
      </c>
      <c r="B49" s="224"/>
      <c r="C49" s="223"/>
      <c r="D49" s="223"/>
      <c r="E49" s="220">
        <f t="shared" si="30"/>
        <v>0</v>
      </c>
      <c r="F49">
        <f t="shared" si="31"/>
        <v>0</v>
      </c>
      <c r="G49" s="223"/>
      <c r="I49" s="220" t="s">
        <v>407</v>
      </c>
      <c r="J49" s="224"/>
      <c r="K49" s="223"/>
      <c r="L49" s="223"/>
      <c r="M49" s="220">
        <f t="shared" si="32"/>
        <v>0</v>
      </c>
      <c r="N49">
        <f t="shared" si="33"/>
        <v>0</v>
      </c>
      <c r="O49" s="223"/>
      <c r="P49" s="223"/>
      <c r="Q49" s="220" t="s">
        <v>407</v>
      </c>
      <c r="R49" s="224"/>
      <c r="S49" s="223"/>
      <c r="T49" s="223"/>
      <c r="U49" s="220">
        <f t="shared" si="34"/>
        <v>0</v>
      </c>
      <c r="V49">
        <f t="shared" si="35"/>
        <v>0</v>
      </c>
      <c r="W49" s="223"/>
    </row>
    <row r="50" spans="1:23">
      <c r="A50" s="220" t="s">
        <v>408</v>
      </c>
      <c r="B50" s="224"/>
      <c r="C50" s="223"/>
      <c r="D50" s="223"/>
      <c r="E50" s="220">
        <f t="shared" si="30"/>
        <v>0</v>
      </c>
      <c r="F50">
        <f t="shared" si="31"/>
        <v>0</v>
      </c>
      <c r="G50" s="223"/>
      <c r="I50" s="220" t="s">
        <v>408</v>
      </c>
      <c r="J50" s="224"/>
      <c r="K50" s="223"/>
      <c r="L50" s="223"/>
      <c r="M50" s="220">
        <f t="shared" si="32"/>
        <v>0</v>
      </c>
      <c r="N50">
        <f t="shared" si="33"/>
        <v>0</v>
      </c>
      <c r="O50" s="223"/>
      <c r="P50" s="223"/>
      <c r="Q50" s="220" t="s">
        <v>408</v>
      </c>
      <c r="R50" s="224"/>
      <c r="S50" s="223"/>
      <c r="T50" s="223"/>
      <c r="U50" s="220">
        <f t="shared" si="34"/>
        <v>0</v>
      </c>
      <c r="V50">
        <f t="shared" si="35"/>
        <v>0</v>
      </c>
      <c r="W50" s="223"/>
    </row>
    <row r="51" spans="1:23">
      <c r="A51" s="225" t="s">
        <v>409</v>
      </c>
      <c r="B51" s="226"/>
      <c r="C51" s="227"/>
      <c r="D51" s="227"/>
      <c r="E51" s="225">
        <f t="shared" si="30"/>
        <v>0</v>
      </c>
      <c r="F51" s="228">
        <f t="shared" si="31"/>
        <v>0</v>
      </c>
      <c r="G51" s="227"/>
      <c r="I51" s="225" t="s">
        <v>409</v>
      </c>
      <c r="J51" s="226"/>
      <c r="K51" s="227"/>
      <c r="L51" s="227"/>
      <c r="M51" s="225">
        <f t="shared" si="32"/>
        <v>0</v>
      </c>
      <c r="N51" s="228">
        <f t="shared" si="33"/>
        <v>0</v>
      </c>
      <c r="O51" s="227"/>
      <c r="P51" s="223"/>
      <c r="Q51" s="225" t="s">
        <v>409</v>
      </c>
      <c r="R51" s="226"/>
      <c r="S51" s="227"/>
      <c r="T51" s="227"/>
      <c r="U51" s="225">
        <f t="shared" si="34"/>
        <v>0</v>
      </c>
      <c r="V51" s="228">
        <f t="shared" si="35"/>
        <v>0</v>
      </c>
      <c r="W51" s="227"/>
    </row>
    <row r="52" spans="1:23">
      <c r="A52" s="208" t="s">
        <v>13</v>
      </c>
      <c r="B52" s="209">
        <f t="shared" ref="B52:G52" si="36">SUM(B44:B51)</f>
        <v>0</v>
      </c>
      <c r="C52" s="210">
        <f t="shared" si="36"/>
        <v>0</v>
      </c>
      <c r="D52" s="210">
        <f t="shared" si="36"/>
        <v>0</v>
      </c>
      <c r="E52" s="210">
        <f t="shared" si="36"/>
        <v>0</v>
      </c>
      <c r="F52" s="210">
        <f t="shared" si="36"/>
        <v>0</v>
      </c>
      <c r="G52" s="210">
        <f t="shared" si="36"/>
        <v>0</v>
      </c>
      <c r="I52" s="208" t="s">
        <v>13</v>
      </c>
      <c r="J52" s="209">
        <f t="shared" ref="J52:O52" si="37">SUM(J44:J51)</f>
        <v>0</v>
      </c>
      <c r="K52" s="210">
        <f t="shared" si="37"/>
        <v>0</v>
      </c>
      <c r="L52" s="210">
        <f t="shared" si="37"/>
        <v>0</v>
      </c>
      <c r="M52" s="210">
        <f t="shared" si="37"/>
        <v>0</v>
      </c>
      <c r="N52" s="210">
        <f t="shared" si="37"/>
        <v>0</v>
      </c>
      <c r="O52" s="210">
        <f t="shared" si="37"/>
        <v>0</v>
      </c>
      <c r="P52" s="210"/>
      <c r="Q52" s="208" t="s">
        <v>13</v>
      </c>
      <c r="R52" s="209">
        <f t="shared" ref="R52:W52" si="38">SUM(R44:R51)</f>
        <v>0</v>
      </c>
      <c r="S52" s="210">
        <f t="shared" si="38"/>
        <v>0</v>
      </c>
      <c r="T52" s="210">
        <f t="shared" si="38"/>
        <v>0</v>
      </c>
      <c r="U52" s="210">
        <f t="shared" si="38"/>
        <v>0</v>
      </c>
      <c r="V52" s="210">
        <f t="shared" si="38"/>
        <v>0</v>
      </c>
      <c r="W52" s="210">
        <f t="shared" si="38"/>
        <v>0</v>
      </c>
    </row>
    <row r="53" spans="1:23">
      <c r="A53" s="229">
        <f>'[2]Подаци о школи'!$B$10</f>
        <v>0</v>
      </c>
      <c r="I53" s="229">
        <f>'[2]Подаци о школи'!$B$10</f>
        <v>0</v>
      </c>
      <c r="Q53" s="229">
        <f>'[2]Подаци о школи'!$B$10</f>
        <v>0</v>
      </c>
    </row>
    <row r="54" spans="1:23" s="214" customFormat="1" ht="67.2">
      <c r="A54" s="212" t="s">
        <v>370</v>
      </c>
      <c r="B54" s="213" t="s">
        <v>396</v>
      </c>
      <c r="C54" s="212" t="s">
        <v>397</v>
      </c>
      <c r="D54" s="212" t="s">
        <v>398</v>
      </c>
      <c r="E54" s="213" t="s">
        <v>399</v>
      </c>
      <c r="F54" s="213" t="s">
        <v>400</v>
      </c>
      <c r="G54" s="213" t="s">
        <v>401</v>
      </c>
      <c r="I54" s="215" t="s">
        <v>370</v>
      </c>
      <c r="J54" s="216" t="s">
        <v>396</v>
      </c>
      <c r="K54" s="215" t="s">
        <v>397</v>
      </c>
      <c r="L54" s="215" t="s">
        <v>398</v>
      </c>
      <c r="M54" s="216" t="s">
        <v>399</v>
      </c>
      <c r="N54" s="216" t="s">
        <v>400</v>
      </c>
      <c r="O54" s="216" t="s">
        <v>401</v>
      </c>
      <c r="P54" s="217"/>
      <c r="Q54" s="218" t="s">
        <v>370</v>
      </c>
      <c r="R54" s="219" t="s">
        <v>396</v>
      </c>
      <c r="S54" s="218" t="s">
        <v>397</v>
      </c>
      <c r="T54" s="218" t="s">
        <v>398</v>
      </c>
      <c r="U54" s="219" t="s">
        <v>399</v>
      </c>
      <c r="V54" s="219" t="s">
        <v>400</v>
      </c>
      <c r="W54" s="219" t="s">
        <v>401</v>
      </c>
    </row>
    <row r="55" spans="1:23">
      <c r="A55" s="220" t="s">
        <v>402</v>
      </c>
      <c r="B55" s="221"/>
      <c r="C55" s="222"/>
      <c r="D55" s="222"/>
      <c r="E55" s="220">
        <f>B55+C55+2*D55</f>
        <v>0</v>
      </c>
      <c r="F55">
        <f>ROUNDUP(E55/30,0)</f>
        <v>0</v>
      </c>
      <c r="G55" s="223"/>
      <c r="I55" s="220" t="s">
        <v>402</v>
      </c>
      <c r="J55" s="221"/>
      <c r="K55" s="222"/>
      <c r="L55" s="222"/>
      <c r="M55" s="220">
        <f>J55+K55+2*L55</f>
        <v>0</v>
      </c>
      <c r="N55">
        <f>ROUNDUP(M55/30,0)</f>
        <v>0</v>
      </c>
      <c r="O55" s="223"/>
      <c r="P55" s="223"/>
      <c r="Q55" s="220" t="s">
        <v>402</v>
      </c>
      <c r="R55" s="221"/>
      <c r="S55" s="222"/>
      <c r="T55" s="222"/>
      <c r="U55" s="220">
        <f>R55+S55+2*T55</f>
        <v>0</v>
      </c>
      <c r="V55">
        <f>ROUNDUP(U55/30,0)</f>
        <v>0</v>
      </c>
      <c r="W55" s="223"/>
    </row>
    <row r="56" spans="1:23">
      <c r="A56" s="220" t="s">
        <v>403</v>
      </c>
      <c r="B56" s="224"/>
      <c r="C56" s="223"/>
      <c r="D56" s="223"/>
      <c r="E56" s="220">
        <f t="shared" ref="E56:E62" si="39">B56+C56+2*D56</f>
        <v>0</v>
      </c>
      <c r="F56">
        <f t="shared" ref="F56:F62" si="40">ROUNDUP(E56/30,0)</f>
        <v>0</v>
      </c>
      <c r="G56" s="223"/>
      <c r="I56" s="220" t="s">
        <v>403</v>
      </c>
      <c r="J56" s="224"/>
      <c r="K56" s="223"/>
      <c r="L56" s="223"/>
      <c r="M56" s="220">
        <f t="shared" ref="M56:M62" si="41">J56+K56+2*L56</f>
        <v>0</v>
      </c>
      <c r="N56">
        <f t="shared" ref="N56:N62" si="42">ROUNDUP(M56/30,0)</f>
        <v>0</v>
      </c>
      <c r="O56" s="223"/>
      <c r="P56" s="223"/>
      <c r="Q56" s="220" t="s">
        <v>403</v>
      </c>
      <c r="R56" s="224"/>
      <c r="S56" s="223"/>
      <c r="T56" s="223"/>
      <c r="U56" s="220">
        <f t="shared" ref="U56:U62" si="43">R56+S56+2*T56</f>
        <v>0</v>
      </c>
      <c r="V56">
        <f t="shared" ref="V56:V62" si="44">ROUNDUP(U56/30,0)</f>
        <v>0</v>
      </c>
      <c r="W56" s="223"/>
    </row>
    <row r="57" spans="1:23">
      <c r="A57" s="220" t="s">
        <v>404</v>
      </c>
      <c r="B57" s="224"/>
      <c r="C57" s="223"/>
      <c r="D57" s="223"/>
      <c r="E57" s="220">
        <f t="shared" si="39"/>
        <v>0</v>
      </c>
      <c r="F57">
        <f t="shared" si="40"/>
        <v>0</v>
      </c>
      <c r="G57" s="223"/>
      <c r="I57" s="220" t="s">
        <v>404</v>
      </c>
      <c r="J57" s="224"/>
      <c r="K57" s="223"/>
      <c r="L57" s="223"/>
      <c r="M57" s="220">
        <f t="shared" si="41"/>
        <v>0</v>
      </c>
      <c r="N57">
        <f t="shared" si="42"/>
        <v>0</v>
      </c>
      <c r="O57" s="223"/>
      <c r="P57" s="223"/>
      <c r="Q57" s="220" t="s">
        <v>404</v>
      </c>
      <c r="R57" s="224"/>
      <c r="S57" s="223"/>
      <c r="T57" s="223"/>
      <c r="U57" s="220">
        <f t="shared" si="43"/>
        <v>0</v>
      </c>
      <c r="V57">
        <f t="shared" si="44"/>
        <v>0</v>
      </c>
      <c r="W57" s="223"/>
    </row>
    <row r="58" spans="1:23">
      <c r="A58" s="220" t="s">
        <v>405</v>
      </c>
      <c r="B58" s="224"/>
      <c r="C58" s="223"/>
      <c r="D58" s="223"/>
      <c r="E58" s="220">
        <f t="shared" si="39"/>
        <v>0</v>
      </c>
      <c r="F58">
        <f t="shared" si="40"/>
        <v>0</v>
      </c>
      <c r="G58" s="223"/>
      <c r="I58" s="220" t="s">
        <v>405</v>
      </c>
      <c r="J58" s="224"/>
      <c r="K58" s="223"/>
      <c r="L58" s="223"/>
      <c r="M58" s="220">
        <f t="shared" si="41"/>
        <v>0</v>
      </c>
      <c r="N58">
        <f t="shared" si="42"/>
        <v>0</v>
      </c>
      <c r="O58" s="223"/>
      <c r="P58" s="223"/>
      <c r="Q58" s="220" t="s">
        <v>405</v>
      </c>
      <c r="R58" s="224"/>
      <c r="S58" s="223"/>
      <c r="T58" s="223"/>
      <c r="U58" s="220">
        <f t="shared" si="43"/>
        <v>0</v>
      </c>
      <c r="V58">
        <f t="shared" si="44"/>
        <v>0</v>
      </c>
      <c r="W58" s="223"/>
    </row>
    <row r="59" spans="1:23">
      <c r="A59" s="220" t="s">
        <v>406</v>
      </c>
      <c r="B59" s="224"/>
      <c r="C59" s="223"/>
      <c r="D59" s="223"/>
      <c r="E59" s="220">
        <f t="shared" si="39"/>
        <v>0</v>
      </c>
      <c r="F59">
        <f t="shared" si="40"/>
        <v>0</v>
      </c>
      <c r="G59" s="223"/>
      <c r="I59" s="220" t="s">
        <v>406</v>
      </c>
      <c r="J59" s="224"/>
      <c r="K59" s="223"/>
      <c r="L59" s="223"/>
      <c r="M59" s="220">
        <f t="shared" si="41"/>
        <v>0</v>
      </c>
      <c r="N59">
        <f t="shared" si="42"/>
        <v>0</v>
      </c>
      <c r="O59" s="223"/>
      <c r="P59" s="223"/>
      <c r="Q59" s="220" t="s">
        <v>406</v>
      </c>
      <c r="R59" s="224"/>
      <c r="S59" s="223"/>
      <c r="T59" s="223"/>
      <c r="U59" s="220">
        <f t="shared" si="43"/>
        <v>0</v>
      </c>
      <c r="V59">
        <f t="shared" si="44"/>
        <v>0</v>
      </c>
      <c r="W59" s="223"/>
    </row>
    <row r="60" spans="1:23">
      <c r="A60" s="220" t="s">
        <v>407</v>
      </c>
      <c r="B60" s="224"/>
      <c r="C60" s="223"/>
      <c r="D60" s="223"/>
      <c r="E60" s="220">
        <f t="shared" si="39"/>
        <v>0</v>
      </c>
      <c r="F60">
        <f t="shared" si="40"/>
        <v>0</v>
      </c>
      <c r="G60" s="223"/>
      <c r="I60" s="220" t="s">
        <v>407</v>
      </c>
      <c r="J60" s="224"/>
      <c r="K60" s="223"/>
      <c r="L60" s="223"/>
      <c r="M60" s="220">
        <f t="shared" si="41"/>
        <v>0</v>
      </c>
      <c r="N60">
        <f t="shared" si="42"/>
        <v>0</v>
      </c>
      <c r="O60" s="223"/>
      <c r="P60" s="223"/>
      <c r="Q60" s="220" t="s">
        <v>407</v>
      </c>
      <c r="R60" s="224"/>
      <c r="S60" s="223"/>
      <c r="T60" s="223"/>
      <c r="U60" s="220">
        <f t="shared" si="43"/>
        <v>0</v>
      </c>
      <c r="V60">
        <f t="shared" si="44"/>
        <v>0</v>
      </c>
      <c r="W60" s="223"/>
    </row>
    <row r="61" spans="1:23">
      <c r="A61" s="220" t="s">
        <v>408</v>
      </c>
      <c r="B61" s="224"/>
      <c r="C61" s="223"/>
      <c r="D61" s="223"/>
      <c r="E61" s="220">
        <f t="shared" si="39"/>
        <v>0</v>
      </c>
      <c r="F61">
        <f t="shared" si="40"/>
        <v>0</v>
      </c>
      <c r="G61" s="223"/>
      <c r="I61" s="220" t="s">
        <v>408</v>
      </c>
      <c r="J61" s="224"/>
      <c r="K61" s="223"/>
      <c r="L61" s="223"/>
      <c r="M61" s="220">
        <f t="shared" si="41"/>
        <v>0</v>
      </c>
      <c r="N61">
        <f t="shared" si="42"/>
        <v>0</v>
      </c>
      <c r="O61" s="223"/>
      <c r="P61" s="223"/>
      <c r="Q61" s="220" t="s">
        <v>408</v>
      </c>
      <c r="R61" s="224"/>
      <c r="S61" s="223"/>
      <c r="T61" s="223"/>
      <c r="U61" s="220">
        <f t="shared" si="43"/>
        <v>0</v>
      </c>
      <c r="V61">
        <f t="shared" si="44"/>
        <v>0</v>
      </c>
      <c r="W61" s="223"/>
    </row>
    <row r="62" spans="1:23">
      <c r="A62" s="225" t="s">
        <v>409</v>
      </c>
      <c r="B62" s="226"/>
      <c r="C62" s="227"/>
      <c r="D62" s="227"/>
      <c r="E62" s="225">
        <f t="shared" si="39"/>
        <v>0</v>
      </c>
      <c r="F62" s="228">
        <f t="shared" si="40"/>
        <v>0</v>
      </c>
      <c r="G62" s="227"/>
      <c r="I62" s="225" t="s">
        <v>409</v>
      </c>
      <c r="J62" s="226"/>
      <c r="K62" s="227"/>
      <c r="L62" s="227"/>
      <c r="M62" s="225">
        <f t="shared" si="41"/>
        <v>0</v>
      </c>
      <c r="N62" s="228">
        <f t="shared" si="42"/>
        <v>0</v>
      </c>
      <c r="O62" s="227"/>
      <c r="P62" s="223"/>
      <c r="Q62" s="225" t="s">
        <v>409</v>
      </c>
      <c r="R62" s="226"/>
      <c r="S62" s="227"/>
      <c r="T62" s="227"/>
      <c r="U62" s="225">
        <f t="shared" si="43"/>
        <v>0</v>
      </c>
      <c r="V62" s="228">
        <f t="shared" si="44"/>
        <v>0</v>
      </c>
      <c r="W62" s="227"/>
    </row>
    <row r="63" spans="1:23">
      <c r="A63" s="208" t="s">
        <v>13</v>
      </c>
      <c r="B63" s="209">
        <f t="shared" ref="B63:G63" si="45">SUM(B55:B62)</f>
        <v>0</v>
      </c>
      <c r="C63" s="210">
        <f t="shared" si="45"/>
        <v>0</v>
      </c>
      <c r="D63" s="210">
        <f t="shared" si="45"/>
        <v>0</v>
      </c>
      <c r="E63" s="210">
        <f t="shared" si="45"/>
        <v>0</v>
      </c>
      <c r="F63" s="210">
        <f t="shared" si="45"/>
        <v>0</v>
      </c>
      <c r="G63" s="210">
        <f t="shared" si="45"/>
        <v>0</v>
      </c>
      <c r="I63" s="208" t="s">
        <v>13</v>
      </c>
      <c r="J63" s="209">
        <f t="shared" ref="J63:O63" si="46">SUM(J55:J62)</f>
        <v>0</v>
      </c>
      <c r="K63" s="210">
        <f t="shared" si="46"/>
        <v>0</v>
      </c>
      <c r="L63" s="210">
        <f t="shared" si="46"/>
        <v>0</v>
      </c>
      <c r="M63" s="210">
        <f t="shared" si="46"/>
        <v>0</v>
      </c>
      <c r="N63" s="210">
        <f t="shared" si="46"/>
        <v>0</v>
      </c>
      <c r="O63" s="210">
        <f t="shared" si="46"/>
        <v>0</v>
      </c>
      <c r="P63" s="210"/>
      <c r="Q63" s="208" t="s">
        <v>13</v>
      </c>
      <c r="R63" s="209">
        <f t="shared" ref="R63:W63" si="47">SUM(R55:R62)</f>
        <v>0</v>
      </c>
      <c r="S63" s="210">
        <f t="shared" si="47"/>
        <v>0</v>
      </c>
      <c r="T63" s="210">
        <f t="shared" si="47"/>
        <v>0</v>
      </c>
      <c r="U63" s="210">
        <f t="shared" si="47"/>
        <v>0</v>
      </c>
      <c r="V63" s="210">
        <f t="shared" si="47"/>
        <v>0</v>
      </c>
      <c r="W63" s="210">
        <f t="shared" si="47"/>
        <v>0</v>
      </c>
    </row>
    <row r="64" spans="1:23">
      <c r="A64" s="229">
        <f>'[2]Подаци о школи'!$B$11</f>
        <v>0</v>
      </c>
      <c r="I64" s="229">
        <f>'[2]Подаци о школи'!$B$11</f>
        <v>0</v>
      </c>
      <c r="Q64" s="229">
        <f>'[2]Подаци о школи'!$B$11</f>
        <v>0</v>
      </c>
    </row>
    <row r="65" spans="1:23" s="214" customFormat="1" ht="67.2">
      <c r="A65" s="212" t="s">
        <v>371</v>
      </c>
      <c r="B65" s="213" t="s">
        <v>396</v>
      </c>
      <c r="C65" s="212" t="s">
        <v>397</v>
      </c>
      <c r="D65" s="212" t="s">
        <v>398</v>
      </c>
      <c r="E65" s="213" t="s">
        <v>399</v>
      </c>
      <c r="F65" s="213" t="s">
        <v>400</v>
      </c>
      <c r="G65" s="213" t="s">
        <v>401</v>
      </c>
      <c r="I65" s="215" t="s">
        <v>371</v>
      </c>
      <c r="J65" s="216" t="s">
        <v>396</v>
      </c>
      <c r="K65" s="215" t="s">
        <v>397</v>
      </c>
      <c r="L65" s="215" t="s">
        <v>398</v>
      </c>
      <c r="M65" s="216" t="s">
        <v>399</v>
      </c>
      <c r="N65" s="216" t="s">
        <v>400</v>
      </c>
      <c r="O65" s="216" t="s">
        <v>401</v>
      </c>
      <c r="P65" s="217"/>
      <c r="Q65" s="218" t="s">
        <v>371</v>
      </c>
      <c r="R65" s="219" t="s">
        <v>396</v>
      </c>
      <c r="S65" s="218" t="s">
        <v>397</v>
      </c>
      <c r="T65" s="218" t="s">
        <v>398</v>
      </c>
      <c r="U65" s="219" t="s">
        <v>399</v>
      </c>
      <c r="V65" s="219" t="s">
        <v>400</v>
      </c>
      <c r="W65" s="219" t="s">
        <v>401</v>
      </c>
    </row>
    <row r="66" spans="1:23">
      <c r="A66" s="220" t="s">
        <v>402</v>
      </c>
      <c r="B66" s="221"/>
      <c r="C66" s="222"/>
      <c r="D66" s="222"/>
      <c r="E66" s="220">
        <f>B66+C66+2*D66</f>
        <v>0</v>
      </c>
      <c r="F66">
        <f>ROUNDUP(E66/30,0)</f>
        <v>0</v>
      </c>
      <c r="G66" s="223"/>
      <c r="I66" s="220" t="s">
        <v>402</v>
      </c>
      <c r="J66" s="221"/>
      <c r="K66" s="222"/>
      <c r="L66" s="222"/>
      <c r="M66" s="220">
        <f>J66+K66+2*L66</f>
        <v>0</v>
      </c>
      <c r="N66">
        <f>ROUNDUP(M66/30,0)</f>
        <v>0</v>
      </c>
      <c r="O66" s="223"/>
      <c r="P66" s="223"/>
      <c r="Q66" s="220" t="s">
        <v>402</v>
      </c>
      <c r="R66" s="221"/>
      <c r="S66" s="222"/>
      <c r="T66" s="222"/>
      <c r="U66" s="220">
        <f>R66+S66+2*T66</f>
        <v>0</v>
      </c>
      <c r="V66">
        <f>ROUNDUP(U66/30,0)</f>
        <v>0</v>
      </c>
      <c r="W66" s="223"/>
    </row>
    <row r="67" spans="1:23">
      <c r="A67" s="220" t="s">
        <v>403</v>
      </c>
      <c r="B67" s="224"/>
      <c r="C67" s="223"/>
      <c r="D67" s="223"/>
      <c r="E67" s="220">
        <f t="shared" ref="E67:E73" si="48">B67+C67+2*D67</f>
        <v>0</v>
      </c>
      <c r="F67">
        <f t="shared" ref="F67:F73" si="49">ROUNDUP(E67/30,0)</f>
        <v>0</v>
      </c>
      <c r="G67" s="223"/>
      <c r="I67" s="220" t="s">
        <v>403</v>
      </c>
      <c r="J67" s="224"/>
      <c r="K67" s="223"/>
      <c r="L67" s="223"/>
      <c r="M67" s="220">
        <f t="shared" ref="M67:M73" si="50">J67+K67+2*L67</f>
        <v>0</v>
      </c>
      <c r="N67">
        <f t="shared" ref="N67:N73" si="51">ROUNDUP(M67/30,0)</f>
        <v>0</v>
      </c>
      <c r="O67" s="223"/>
      <c r="P67" s="223"/>
      <c r="Q67" s="220" t="s">
        <v>403</v>
      </c>
      <c r="R67" s="224"/>
      <c r="S67" s="223"/>
      <c r="T67" s="223"/>
      <c r="U67" s="220">
        <f t="shared" ref="U67:U73" si="52">R67+S67+2*T67</f>
        <v>0</v>
      </c>
      <c r="V67">
        <f t="shared" ref="V67:V73" si="53">ROUNDUP(U67/30,0)</f>
        <v>0</v>
      </c>
      <c r="W67" s="223"/>
    </row>
    <row r="68" spans="1:23">
      <c r="A68" s="220" t="s">
        <v>404</v>
      </c>
      <c r="B68" s="224"/>
      <c r="C68" s="223"/>
      <c r="D68" s="223"/>
      <c r="E68" s="220">
        <f t="shared" si="48"/>
        <v>0</v>
      </c>
      <c r="F68">
        <f t="shared" si="49"/>
        <v>0</v>
      </c>
      <c r="G68" s="223"/>
      <c r="I68" s="220" t="s">
        <v>404</v>
      </c>
      <c r="J68" s="224"/>
      <c r="K68" s="223"/>
      <c r="L68" s="223"/>
      <c r="M68" s="220">
        <f t="shared" si="50"/>
        <v>0</v>
      </c>
      <c r="N68">
        <f t="shared" si="51"/>
        <v>0</v>
      </c>
      <c r="O68" s="223"/>
      <c r="P68" s="223"/>
      <c r="Q68" s="220" t="s">
        <v>404</v>
      </c>
      <c r="R68" s="224"/>
      <c r="S68" s="223"/>
      <c r="T68" s="223"/>
      <c r="U68" s="220">
        <f t="shared" si="52"/>
        <v>0</v>
      </c>
      <c r="V68">
        <f t="shared" si="53"/>
        <v>0</v>
      </c>
      <c r="W68" s="223"/>
    </row>
    <row r="69" spans="1:23">
      <c r="A69" s="220" t="s">
        <v>405</v>
      </c>
      <c r="B69" s="224"/>
      <c r="C69" s="223"/>
      <c r="D69" s="223"/>
      <c r="E69" s="220">
        <f t="shared" si="48"/>
        <v>0</v>
      </c>
      <c r="F69">
        <f t="shared" si="49"/>
        <v>0</v>
      </c>
      <c r="G69" s="223"/>
      <c r="I69" s="220" t="s">
        <v>405</v>
      </c>
      <c r="J69" s="224"/>
      <c r="K69" s="223"/>
      <c r="L69" s="223"/>
      <c r="M69" s="220">
        <f t="shared" si="50"/>
        <v>0</v>
      </c>
      <c r="N69">
        <f t="shared" si="51"/>
        <v>0</v>
      </c>
      <c r="O69" s="223"/>
      <c r="P69" s="223"/>
      <c r="Q69" s="220" t="s">
        <v>405</v>
      </c>
      <c r="R69" s="224"/>
      <c r="S69" s="223"/>
      <c r="T69" s="223"/>
      <c r="U69" s="220">
        <f t="shared" si="52"/>
        <v>0</v>
      </c>
      <c r="V69">
        <f t="shared" si="53"/>
        <v>0</v>
      </c>
      <c r="W69" s="223"/>
    </row>
    <row r="70" spans="1:23">
      <c r="A70" s="220" t="s">
        <v>406</v>
      </c>
      <c r="B70" s="224"/>
      <c r="C70" s="223"/>
      <c r="D70" s="223"/>
      <c r="E70" s="220">
        <f t="shared" si="48"/>
        <v>0</v>
      </c>
      <c r="F70">
        <f t="shared" si="49"/>
        <v>0</v>
      </c>
      <c r="G70" s="223"/>
      <c r="I70" s="220" t="s">
        <v>406</v>
      </c>
      <c r="J70" s="224"/>
      <c r="K70" s="223"/>
      <c r="L70" s="223"/>
      <c r="M70" s="220">
        <f t="shared" si="50"/>
        <v>0</v>
      </c>
      <c r="N70">
        <f t="shared" si="51"/>
        <v>0</v>
      </c>
      <c r="O70" s="223"/>
      <c r="P70" s="223"/>
      <c r="Q70" s="220" t="s">
        <v>406</v>
      </c>
      <c r="R70" s="224"/>
      <c r="S70" s="223"/>
      <c r="T70" s="223"/>
      <c r="U70" s="220">
        <f t="shared" si="52"/>
        <v>0</v>
      </c>
      <c r="V70">
        <f t="shared" si="53"/>
        <v>0</v>
      </c>
      <c r="W70" s="223"/>
    </row>
    <row r="71" spans="1:23">
      <c r="A71" s="220" t="s">
        <v>407</v>
      </c>
      <c r="B71" s="224"/>
      <c r="C71" s="223"/>
      <c r="D71" s="223"/>
      <c r="E71" s="220">
        <f t="shared" si="48"/>
        <v>0</v>
      </c>
      <c r="F71">
        <f t="shared" si="49"/>
        <v>0</v>
      </c>
      <c r="G71" s="223"/>
      <c r="I71" s="220" t="s">
        <v>407</v>
      </c>
      <c r="J71" s="224"/>
      <c r="K71" s="223"/>
      <c r="L71" s="223"/>
      <c r="M71" s="220">
        <f t="shared" si="50"/>
        <v>0</v>
      </c>
      <c r="N71">
        <f t="shared" si="51"/>
        <v>0</v>
      </c>
      <c r="O71" s="223"/>
      <c r="P71" s="223"/>
      <c r="Q71" s="220" t="s">
        <v>407</v>
      </c>
      <c r="R71" s="224"/>
      <c r="S71" s="223"/>
      <c r="T71" s="223"/>
      <c r="U71" s="220">
        <f t="shared" si="52"/>
        <v>0</v>
      </c>
      <c r="V71">
        <f t="shared" si="53"/>
        <v>0</v>
      </c>
      <c r="W71" s="223"/>
    </row>
    <row r="72" spans="1:23">
      <c r="A72" s="220" t="s">
        <v>408</v>
      </c>
      <c r="B72" s="224"/>
      <c r="C72" s="223"/>
      <c r="D72" s="223"/>
      <c r="E72" s="220">
        <f t="shared" si="48"/>
        <v>0</v>
      </c>
      <c r="F72">
        <f t="shared" si="49"/>
        <v>0</v>
      </c>
      <c r="G72" s="223"/>
      <c r="I72" s="220" t="s">
        <v>408</v>
      </c>
      <c r="J72" s="224"/>
      <c r="K72" s="223"/>
      <c r="L72" s="223"/>
      <c r="M72" s="220">
        <f t="shared" si="50"/>
        <v>0</v>
      </c>
      <c r="N72">
        <f t="shared" si="51"/>
        <v>0</v>
      </c>
      <c r="O72" s="223"/>
      <c r="P72" s="223"/>
      <c r="Q72" s="220" t="s">
        <v>408</v>
      </c>
      <c r="R72" s="224"/>
      <c r="S72" s="223"/>
      <c r="T72" s="223"/>
      <c r="U72" s="220">
        <f t="shared" si="52"/>
        <v>0</v>
      </c>
      <c r="V72">
        <f t="shared" si="53"/>
        <v>0</v>
      </c>
      <c r="W72" s="223"/>
    </row>
    <row r="73" spans="1:23">
      <c r="A73" s="225" t="s">
        <v>409</v>
      </c>
      <c r="B73" s="226"/>
      <c r="C73" s="227"/>
      <c r="D73" s="227"/>
      <c r="E73" s="225">
        <f t="shared" si="48"/>
        <v>0</v>
      </c>
      <c r="F73" s="228">
        <f t="shared" si="49"/>
        <v>0</v>
      </c>
      <c r="G73" s="227"/>
      <c r="I73" s="225" t="s">
        <v>409</v>
      </c>
      <c r="J73" s="226"/>
      <c r="K73" s="227"/>
      <c r="L73" s="227"/>
      <c r="M73" s="225">
        <f t="shared" si="50"/>
        <v>0</v>
      </c>
      <c r="N73" s="228">
        <f t="shared" si="51"/>
        <v>0</v>
      </c>
      <c r="O73" s="227"/>
      <c r="P73" s="223"/>
      <c r="Q73" s="225" t="s">
        <v>409</v>
      </c>
      <c r="R73" s="226"/>
      <c r="S73" s="227"/>
      <c r="T73" s="227"/>
      <c r="U73" s="225">
        <f t="shared" si="52"/>
        <v>0</v>
      </c>
      <c r="V73" s="228">
        <f t="shared" si="53"/>
        <v>0</v>
      </c>
      <c r="W73" s="227"/>
    </row>
    <row r="74" spans="1:23">
      <c r="A74" s="208" t="s">
        <v>13</v>
      </c>
      <c r="B74" s="209">
        <f t="shared" ref="B74:G74" si="54">SUM(B66:B73)</f>
        <v>0</v>
      </c>
      <c r="C74" s="210">
        <f t="shared" si="54"/>
        <v>0</v>
      </c>
      <c r="D74" s="210">
        <f t="shared" si="54"/>
        <v>0</v>
      </c>
      <c r="E74" s="210">
        <f t="shared" si="54"/>
        <v>0</v>
      </c>
      <c r="F74" s="210">
        <f t="shared" si="54"/>
        <v>0</v>
      </c>
      <c r="G74" s="210">
        <f t="shared" si="54"/>
        <v>0</v>
      </c>
      <c r="I74" s="208" t="s">
        <v>13</v>
      </c>
      <c r="J74" s="209">
        <f t="shared" ref="J74:O74" si="55">SUM(J66:J73)</f>
        <v>0</v>
      </c>
      <c r="K74" s="210">
        <f t="shared" si="55"/>
        <v>0</v>
      </c>
      <c r="L74" s="210">
        <f t="shared" si="55"/>
        <v>0</v>
      </c>
      <c r="M74" s="210">
        <f t="shared" si="55"/>
        <v>0</v>
      </c>
      <c r="N74" s="210">
        <f t="shared" si="55"/>
        <v>0</v>
      </c>
      <c r="O74" s="210">
        <f t="shared" si="55"/>
        <v>0</v>
      </c>
      <c r="P74" s="210"/>
      <c r="Q74" s="208" t="s">
        <v>13</v>
      </c>
      <c r="R74" s="209">
        <f t="shared" ref="R74:W74" si="56">SUM(R66:R73)</f>
        <v>0</v>
      </c>
      <c r="S74" s="210">
        <f t="shared" si="56"/>
        <v>0</v>
      </c>
      <c r="T74" s="210">
        <f t="shared" si="56"/>
        <v>0</v>
      </c>
      <c r="U74" s="210">
        <f t="shared" si="56"/>
        <v>0</v>
      </c>
      <c r="V74" s="210">
        <f t="shared" si="56"/>
        <v>0</v>
      </c>
      <c r="W74" s="210">
        <f t="shared" si="56"/>
        <v>0</v>
      </c>
    </row>
    <row r="75" spans="1:23">
      <c r="A75" s="229">
        <f>'[2]Подаци о школи'!$B$12</f>
        <v>0</v>
      </c>
      <c r="I75" s="229">
        <f>'[2]Подаци о школи'!$B$12</f>
        <v>0</v>
      </c>
      <c r="Q75" s="229">
        <f>'[2]Подаци о школи'!$B$12</f>
        <v>0</v>
      </c>
    </row>
    <row r="76" spans="1:23" s="214" customFormat="1" ht="67.2">
      <c r="A76" s="212" t="s">
        <v>372</v>
      </c>
      <c r="B76" s="213" t="s">
        <v>396</v>
      </c>
      <c r="C76" s="212" t="s">
        <v>397</v>
      </c>
      <c r="D76" s="212" t="s">
        <v>398</v>
      </c>
      <c r="E76" s="213" t="s">
        <v>399</v>
      </c>
      <c r="F76" s="213" t="s">
        <v>400</v>
      </c>
      <c r="G76" s="213" t="s">
        <v>401</v>
      </c>
      <c r="I76" s="215" t="s">
        <v>372</v>
      </c>
      <c r="J76" s="216" t="s">
        <v>396</v>
      </c>
      <c r="K76" s="215" t="s">
        <v>397</v>
      </c>
      <c r="L76" s="215" t="s">
        <v>398</v>
      </c>
      <c r="M76" s="216" t="s">
        <v>399</v>
      </c>
      <c r="N76" s="216" t="s">
        <v>400</v>
      </c>
      <c r="O76" s="216" t="s">
        <v>401</v>
      </c>
      <c r="P76" s="217"/>
      <c r="Q76" s="218" t="s">
        <v>372</v>
      </c>
      <c r="R76" s="219" t="s">
        <v>396</v>
      </c>
      <c r="S76" s="218" t="s">
        <v>397</v>
      </c>
      <c r="T76" s="218" t="s">
        <v>398</v>
      </c>
      <c r="U76" s="219" t="s">
        <v>399</v>
      </c>
      <c r="V76" s="219" t="s">
        <v>400</v>
      </c>
      <c r="W76" s="219" t="s">
        <v>401</v>
      </c>
    </row>
    <row r="77" spans="1:23">
      <c r="A77" s="220" t="s">
        <v>402</v>
      </c>
      <c r="B77" s="221"/>
      <c r="C77" s="222"/>
      <c r="D77" s="222"/>
      <c r="E77" s="220">
        <f>B77+C77+2*D77</f>
        <v>0</v>
      </c>
      <c r="F77">
        <f>ROUNDUP(E77/30,0)</f>
        <v>0</v>
      </c>
      <c r="G77" s="223"/>
      <c r="I77" s="220" t="s">
        <v>402</v>
      </c>
      <c r="J77" s="221"/>
      <c r="K77" s="222"/>
      <c r="L77" s="222"/>
      <c r="M77" s="220">
        <f>J77+K77+2*L77</f>
        <v>0</v>
      </c>
      <c r="N77">
        <f>ROUNDUP(M77/30,0)</f>
        <v>0</v>
      </c>
      <c r="O77" s="223"/>
      <c r="P77" s="223"/>
      <c r="Q77" s="220" t="s">
        <v>402</v>
      </c>
      <c r="R77" s="221"/>
      <c r="S77" s="222"/>
      <c r="T77" s="222"/>
      <c r="U77" s="220">
        <f>R77+S77+2*T77</f>
        <v>0</v>
      </c>
      <c r="V77">
        <f>ROUNDUP(U77/30,0)</f>
        <v>0</v>
      </c>
      <c r="W77" s="223"/>
    </row>
    <row r="78" spans="1:23">
      <c r="A78" s="220" t="s">
        <v>403</v>
      </c>
      <c r="B78" s="224"/>
      <c r="C78" s="223"/>
      <c r="D78" s="223"/>
      <c r="E78" s="220">
        <f t="shared" ref="E78:E84" si="57">B78+C78+2*D78</f>
        <v>0</v>
      </c>
      <c r="F78">
        <f t="shared" ref="F78:F84" si="58">ROUNDUP(E78/30,0)</f>
        <v>0</v>
      </c>
      <c r="G78" s="223"/>
      <c r="I78" s="220" t="s">
        <v>403</v>
      </c>
      <c r="J78" s="224"/>
      <c r="K78" s="223"/>
      <c r="L78" s="223"/>
      <c r="M78" s="220">
        <f t="shared" ref="M78:M84" si="59">J78+K78+2*L78</f>
        <v>0</v>
      </c>
      <c r="N78">
        <f t="shared" ref="N78:N84" si="60">ROUNDUP(M78/30,0)</f>
        <v>0</v>
      </c>
      <c r="O78" s="223"/>
      <c r="P78" s="223"/>
      <c r="Q78" s="220" t="s">
        <v>403</v>
      </c>
      <c r="R78" s="224"/>
      <c r="S78" s="223"/>
      <c r="T78" s="223"/>
      <c r="U78" s="220">
        <f t="shared" ref="U78:U84" si="61">R78+S78+2*T78</f>
        <v>0</v>
      </c>
      <c r="V78">
        <f t="shared" ref="V78:V84" si="62">ROUNDUP(U78/30,0)</f>
        <v>0</v>
      </c>
      <c r="W78" s="223"/>
    </row>
    <row r="79" spans="1:23">
      <c r="A79" s="220" t="s">
        <v>404</v>
      </c>
      <c r="B79" s="224"/>
      <c r="C79" s="223"/>
      <c r="D79" s="223"/>
      <c r="E79" s="220">
        <f t="shared" si="57"/>
        <v>0</v>
      </c>
      <c r="F79">
        <f t="shared" si="58"/>
        <v>0</v>
      </c>
      <c r="G79" s="223"/>
      <c r="I79" s="220" t="s">
        <v>404</v>
      </c>
      <c r="J79" s="224"/>
      <c r="K79" s="223"/>
      <c r="L79" s="223"/>
      <c r="M79" s="220">
        <f t="shared" si="59"/>
        <v>0</v>
      </c>
      <c r="N79">
        <f t="shared" si="60"/>
        <v>0</v>
      </c>
      <c r="O79" s="223"/>
      <c r="P79" s="223"/>
      <c r="Q79" s="220" t="s">
        <v>404</v>
      </c>
      <c r="R79" s="224"/>
      <c r="S79" s="223"/>
      <c r="T79" s="223"/>
      <c r="U79" s="220">
        <f t="shared" si="61"/>
        <v>0</v>
      </c>
      <c r="V79">
        <f t="shared" si="62"/>
        <v>0</v>
      </c>
      <c r="W79" s="223"/>
    </row>
    <row r="80" spans="1:23">
      <c r="A80" s="220" t="s">
        <v>405</v>
      </c>
      <c r="B80" s="224"/>
      <c r="C80" s="223"/>
      <c r="D80" s="223"/>
      <c r="E80" s="220">
        <f t="shared" si="57"/>
        <v>0</v>
      </c>
      <c r="F80">
        <f t="shared" si="58"/>
        <v>0</v>
      </c>
      <c r="G80" s="223"/>
      <c r="I80" s="220" t="s">
        <v>405</v>
      </c>
      <c r="J80" s="224"/>
      <c r="K80" s="223"/>
      <c r="L80" s="223"/>
      <c r="M80" s="220">
        <f t="shared" si="59"/>
        <v>0</v>
      </c>
      <c r="N80">
        <f t="shared" si="60"/>
        <v>0</v>
      </c>
      <c r="O80" s="223"/>
      <c r="P80" s="223"/>
      <c r="Q80" s="220" t="s">
        <v>405</v>
      </c>
      <c r="R80" s="224"/>
      <c r="S80" s="223"/>
      <c r="T80" s="223"/>
      <c r="U80" s="220">
        <f t="shared" si="61"/>
        <v>0</v>
      </c>
      <c r="V80">
        <f t="shared" si="62"/>
        <v>0</v>
      </c>
      <c r="W80" s="223"/>
    </row>
    <row r="81" spans="1:23">
      <c r="A81" s="220" t="s">
        <v>406</v>
      </c>
      <c r="B81" s="224"/>
      <c r="C81" s="223"/>
      <c r="D81" s="223"/>
      <c r="E81" s="220">
        <f t="shared" si="57"/>
        <v>0</v>
      </c>
      <c r="F81">
        <f t="shared" si="58"/>
        <v>0</v>
      </c>
      <c r="G81" s="223"/>
      <c r="I81" s="220" t="s">
        <v>406</v>
      </c>
      <c r="J81" s="224"/>
      <c r="K81" s="223"/>
      <c r="L81" s="223"/>
      <c r="M81" s="220">
        <f t="shared" si="59"/>
        <v>0</v>
      </c>
      <c r="N81">
        <f t="shared" si="60"/>
        <v>0</v>
      </c>
      <c r="O81" s="223"/>
      <c r="P81" s="223"/>
      <c r="Q81" s="220" t="s">
        <v>406</v>
      </c>
      <c r="R81" s="224"/>
      <c r="S81" s="223"/>
      <c r="T81" s="223"/>
      <c r="U81" s="220">
        <f t="shared" si="61"/>
        <v>0</v>
      </c>
      <c r="V81">
        <f t="shared" si="62"/>
        <v>0</v>
      </c>
      <c r="W81" s="223"/>
    </row>
    <row r="82" spans="1:23">
      <c r="A82" s="220" t="s">
        <v>407</v>
      </c>
      <c r="B82" s="224"/>
      <c r="C82" s="223"/>
      <c r="D82" s="223"/>
      <c r="E82" s="220">
        <f t="shared" si="57"/>
        <v>0</v>
      </c>
      <c r="F82">
        <f t="shared" si="58"/>
        <v>0</v>
      </c>
      <c r="G82" s="223"/>
      <c r="I82" s="220" t="s">
        <v>407</v>
      </c>
      <c r="J82" s="224"/>
      <c r="K82" s="223"/>
      <c r="L82" s="223"/>
      <c r="M82" s="220">
        <f t="shared" si="59"/>
        <v>0</v>
      </c>
      <c r="N82">
        <f t="shared" si="60"/>
        <v>0</v>
      </c>
      <c r="O82" s="223"/>
      <c r="P82" s="223"/>
      <c r="Q82" s="220" t="s">
        <v>407</v>
      </c>
      <c r="R82" s="224"/>
      <c r="S82" s="223"/>
      <c r="T82" s="223"/>
      <c r="U82" s="220">
        <f t="shared" si="61"/>
        <v>0</v>
      </c>
      <c r="V82">
        <f t="shared" si="62"/>
        <v>0</v>
      </c>
      <c r="W82" s="223"/>
    </row>
    <row r="83" spans="1:23">
      <c r="A83" s="220" t="s">
        <v>408</v>
      </c>
      <c r="B83" s="224"/>
      <c r="C83" s="223"/>
      <c r="D83" s="223"/>
      <c r="E83" s="220">
        <f t="shared" si="57"/>
        <v>0</v>
      </c>
      <c r="F83">
        <f t="shared" si="58"/>
        <v>0</v>
      </c>
      <c r="G83" s="223"/>
      <c r="I83" s="220" t="s">
        <v>408</v>
      </c>
      <c r="J83" s="224"/>
      <c r="K83" s="223"/>
      <c r="L83" s="223"/>
      <c r="M83" s="220">
        <f t="shared" si="59"/>
        <v>0</v>
      </c>
      <c r="N83">
        <f t="shared" si="60"/>
        <v>0</v>
      </c>
      <c r="O83" s="223"/>
      <c r="P83" s="223"/>
      <c r="Q83" s="220" t="s">
        <v>408</v>
      </c>
      <c r="R83" s="224"/>
      <c r="S83" s="223"/>
      <c r="T83" s="223"/>
      <c r="U83" s="220">
        <f t="shared" si="61"/>
        <v>0</v>
      </c>
      <c r="V83">
        <f t="shared" si="62"/>
        <v>0</v>
      </c>
      <c r="W83" s="223"/>
    </row>
    <row r="84" spans="1:23">
      <c r="A84" s="225" t="s">
        <v>409</v>
      </c>
      <c r="B84" s="226"/>
      <c r="C84" s="227"/>
      <c r="D84" s="227"/>
      <c r="E84" s="225">
        <f t="shared" si="57"/>
        <v>0</v>
      </c>
      <c r="F84" s="228">
        <f t="shared" si="58"/>
        <v>0</v>
      </c>
      <c r="G84" s="227"/>
      <c r="I84" s="225" t="s">
        <v>409</v>
      </c>
      <c r="J84" s="226"/>
      <c r="K84" s="227"/>
      <c r="L84" s="227"/>
      <c r="M84" s="225">
        <f t="shared" si="59"/>
        <v>0</v>
      </c>
      <c r="N84" s="228">
        <f t="shared" si="60"/>
        <v>0</v>
      </c>
      <c r="O84" s="227"/>
      <c r="P84" s="223"/>
      <c r="Q84" s="225" t="s">
        <v>409</v>
      </c>
      <c r="R84" s="226"/>
      <c r="S84" s="227"/>
      <c r="T84" s="227"/>
      <c r="U84" s="225">
        <f t="shared" si="61"/>
        <v>0</v>
      </c>
      <c r="V84" s="228">
        <f t="shared" si="62"/>
        <v>0</v>
      </c>
      <c r="W84" s="227"/>
    </row>
    <row r="85" spans="1:23">
      <c r="A85" s="208" t="s">
        <v>13</v>
      </c>
      <c r="B85" s="209">
        <f t="shared" ref="B85:G85" si="63">SUM(B77:B84)</f>
        <v>0</v>
      </c>
      <c r="C85" s="210">
        <f t="shared" si="63"/>
        <v>0</v>
      </c>
      <c r="D85" s="210">
        <f t="shared" si="63"/>
        <v>0</v>
      </c>
      <c r="E85" s="210">
        <f t="shared" si="63"/>
        <v>0</v>
      </c>
      <c r="F85" s="210">
        <f t="shared" si="63"/>
        <v>0</v>
      </c>
      <c r="G85" s="210">
        <f t="shared" si="63"/>
        <v>0</v>
      </c>
      <c r="I85" s="208" t="s">
        <v>13</v>
      </c>
      <c r="J85" s="209">
        <f t="shared" ref="J85:O85" si="64">SUM(J77:J84)</f>
        <v>0</v>
      </c>
      <c r="K85" s="210">
        <f t="shared" si="64"/>
        <v>0</v>
      </c>
      <c r="L85" s="210">
        <f t="shared" si="64"/>
        <v>0</v>
      </c>
      <c r="M85" s="210">
        <f t="shared" si="64"/>
        <v>0</v>
      </c>
      <c r="N85" s="210">
        <f t="shared" si="64"/>
        <v>0</v>
      </c>
      <c r="O85" s="210">
        <f t="shared" si="64"/>
        <v>0</v>
      </c>
      <c r="P85" s="210"/>
      <c r="Q85" s="208" t="s">
        <v>13</v>
      </c>
      <c r="R85" s="209">
        <f t="shared" ref="R85:W85" si="65">SUM(R77:R84)</f>
        <v>0</v>
      </c>
      <c r="S85" s="210">
        <f t="shared" si="65"/>
        <v>0</v>
      </c>
      <c r="T85" s="210">
        <f t="shared" si="65"/>
        <v>0</v>
      </c>
      <c r="U85" s="210">
        <f t="shared" si="65"/>
        <v>0</v>
      </c>
      <c r="V85" s="210">
        <f t="shared" si="65"/>
        <v>0</v>
      </c>
      <c r="W85" s="210">
        <f t="shared" si="65"/>
        <v>0</v>
      </c>
    </row>
    <row r="86" spans="1:23">
      <c r="A86" s="229">
        <f>'[2]Подаци о школи'!$B$13</f>
        <v>0</v>
      </c>
      <c r="I86" s="229">
        <f>'[2]Подаци о школи'!$B$13</f>
        <v>0</v>
      </c>
      <c r="Q86" s="229">
        <f>'[2]Подаци о школи'!$B$13</f>
        <v>0</v>
      </c>
    </row>
    <row r="87" spans="1:23" s="214" customFormat="1" ht="67.2">
      <c r="A87" s="212" t="s">
        <v>373</v>
      </c>
      <c r="B87" s="213" t="s">
        <v>396</v>
      </c>
      <c r="C87" s="212" t="s">
        <v>397</v>
      </c>
      <c r="D87" s="212" t="s">
        <v>398</v>
      </c>
      <c r="E87" s="213" t="s">
        <v>399</v>
      </c>
      <c r="F87" s="213" t="s">
        <v>400</v>
      </c>
      <c r="G87" s="213" t="s">
        <v>401</v>
      </c>
      <c r="I87" s="215" t="s">
        <v>373</v>
      </c>
      <c r="J87" s="216" t="s">
        <v>396</v>
      </c>
      <c r="K87" s="215" t="s">
        <v>397</v>
      </c>
      <c r="L87" s="215" t="s">
        <v>398</v>
      </c>
      <c r="M87" s="216" t="s">
        <v>399</v>
      </c>
      <c r="N87" s="216" t="s">
        <v>400</v>
      </c>
      <c r="O87" s="216" t="s">
        <v>401</v>
      </c>
      <c r="P87" s="217"/>
      <c r="Q87" s="218" t="s">
        <v>373</v>
      </c>
      <c r="R87" s="219" t="s">
        <v>396</v>
      </c>
      <c r="S87" s="218" t="s">
        <v>397</v>
      </c>
      <c r="T87" s="218" t="s">
        <v>398</v>
      </c>
      <c r="U87" s="219" t="s">
        <v>399</v>
      </c>
      <c r="V87" s="219" t="s">
        <v>400</v>
      </c>
      <c r="W87" s="219" t="s">
        <v>401</v>
      </c>
    </row>
    <row r="88" spans="1:23">
      <c r="A88" s="220" t="s">
        <v>402</v>
      </c>
      <c r="B88" s="221"/>
      <c r="C88" s="222"/>
      <c r="D88" s="222"/>
      <c r="E88" s="220">
        <f>B88+C88+2*D88</f>
        <v>0</v>
      </c>
      <c r="F88">
        <f>ROUNDUP(E88/30,0)</f>
        <v>0</v>
      </c>
      <c r="G88" s="223"/>
      <c r="I88" s="220" t="s">
        <v>402</v>
      </c>
      <c r="J88" s="221"/>
      <c r="K88" s="222"/>
      <c r="L88" s="222"/>
      <c r="M88" s="220">
        <f>J88+K88+2*L88</f>
        <v>0</v>
      </c>
      <c r="N88">
        <f>ROUNDUP(M88/30,0)</f>
        <v>0</v>
      </c>
      <c r="O88" s="223"/>
      <c r="P88" s="223"/>
      <c r="Q88" s="220" t="s">
        <v>402</v>
      </c>
      <c r="R88" s="221"/>
      <c r="S88" s="222"/>
      <c r="T88" s="222"/>
      <c r="U88" s="220">
        <f>R88+S88+2*T88</f>
        <v>0</v>
      </c>
      <c r="V88">
        <f>ROUNDUP(U88/30,0)</f>
        <v>0</v>
      </c>
      <c r="W88" s="223"/>
    </row>
    <row r="89" spans="1:23">
      <c r="A89" s="220" t="s">
        <v>403</v>
      </c>
      <c r="B89" s="224"/>
      <c r="C89" s="223"/>
      <c r="D89" s="223"/>
      <c r="E89" s="220">
        <f t="shared" ref="E89:E95" si="66">B89+C89+2*D89</f>
        <v>0</v>
      </c>
      <c r="F89">
        <f t="shared" ref="F89:F95" si="67">ROUNDUP(E89/30,0)</f>
        <v>0</v>
      </c>
      <c r="G89" s="223"/>
      <c r="I89" s="220" t="s">
        <v>403</v>
      </c>
      <c r="J89" s="224"/>
      <c r="K89" s="223"/>
      <c r="L89" s="223"/>
      <c r="M89" s="220">
        <f t="shared" ref="M89:M95" si="68">J89+K89+2*L89</f>
        <v>0</v>
      </c>
      <c r="N89">
        <f t="shared" ref="N89:N95" si="69">ROUNDUP(M89/30,0)</f>
        <v>0</v>
      </c>
      <c r="O89" s="223"/>
      <c r="P89" s="223"/>
      <c r="Q89" s="220" t="s">
        <v>403</v>
      </c>
      <c r="R89" s="224"/>
      <c r="S89" s="223"/>
      <c r="T89" s="223"/>
      <c r="U89" s="220">
        <f t="shared" ref="U89:U95" si="70">R89+S89+2*T89</f>
        <v>0</v>
      </c>
      <c r="V89">
        <f t="shared" ref="V89:V95" si="71">ROUNDUP(U89/30,0)</f>
        <v>0</v>
      </c>
      <c r="W89" s="223"/>
    </row>
    <row r="90" spans="1:23">
      <c r="A90" s="220" t="s">
        <v>404</v>
      </c>
      <c r="B90" s="224"/>
      <c r="C90" s="223"/>
      <c r="D90" s="223"/>
      <c r="E90" s="220">
        <f t="shared" si="66"/>
        <v>0</v>
      </c>
      <c r="F90">
        <f t="shared" si="67"/>
        <v>0</v>
      </c>
      <c r="G90" s="223"/>
      <c r="I90" s="220" t="s">
        <v>404</v>
      </c>
      <c r="J90" s="224"/>
      <c r="K90" s="223"/>
      <c r="L90" s="223"/>
      <c r="M90" s="220">
        <f t="shared" si="68"/>
        <v>0</v>
      </c>
      <c r="N90">
        <f t="shared" si="69"/>
        <v>0</v>
      </c>
      <c r="O90" s="223"/>
      <c r="P90" s="223"/>
      <c r="Q90" s="220" t="s">
        <v>404</v>
      </c>
      <c r="R90" s="224"/>
      <c r="S90" s="223"/>
      <c r="T90" s="223"/>
      <c r="U90" s="220">
        <f t="shared" si="70"/>
        <v>0</v>
      </c>
      <c r="V90">
        <f t="shared" si="71"/>
        <v>0</v>
      </c>
      <c r="W90" s="223"/>
    </row>
    <row r="91" spans="1:23">
      <c r="A91" s="220" t="s">
        <v>405</v>
      </c>
      <c r="B91" s="224"/>
      <c r="C91" s="223"/>
      <c r="D91" s="223"/>
      <c r="E91" s="220">
        <f t="shared" si="66"/>
        <v>0</v>
      </c>
      <c r="F91">
        <f t="shared" si="67"/>
        <v>0</v>
      </c>
      <c r="G91" s="223"/>
      <c r="I91" s="220" t="s">
        <v>405</v>
      </c>
      <c r="J91" s="224"/>
      <c r="K91" s="223"/>
      <c r="L91" s="223"/>
      <c r="M91" s="220">
        <f t="shared" si="68"/>
        <v>0</v>
      </c>
      <c r="N91">
        <f t="shared" si="69"/>
        <v>0</v>
      </c>
      <c r="O91" s="223"/>
      <c r="P91" s="223"/>
      <c r="Q91" s="220" t="s">
        <v>405</v>
      </c>
      <c r="R91" s="224"/>
      <c r="S91" s="223"/>
      <c r="T91" s="223"/>
      <c r="U91" s="220">
        <f t="shared" si="70"/>
        <v>0</v>
      </c>
      <c r="V91">
        <f t="shared" si="71"/>
        <v>0</v>
      </c>
      <c r="W91" s="223"/>
    </row>
    <row r="92" spans="1:23">
      <c r="A92" s="220" t="s">
        <v>406</v>
      </c>
      <c r="B92" s="224"/>
      <c r="C92" s="223"/>
      <c r="D92" s="223"/>
      <c r="E92" s="220">
        <f t="shared" si="66"/>
        <v>0</v>
      </c>
      <c r="F92">
        <f t="shared" si="67"/>
        <v>0</v>
      </c>
      <c r="G92" s="223"/>
      <c r="I92" s="220" t="s">
        <v>406</v>
      </c>
      <c r="J92" s="224"/>
      <c r="K92" s="223"/>
      <c r="L92" s="223"/>
      <c r="M92" s="220">
        <f t="shared" si="68"/>
        <v>0</v>
      </c>
      <c r="N92">
        <f t="shared" si="69"/>
        <v>0</v>
      </c>
      <c r="O92" s="223"/>
      <c r="P92" s="223"/>
      <c r="Q92" s="220" t="s">
        <v>406</v>
      </c>
      <c r="R92" s="224"/>
      <c r="S92" s="223"/>
      <c r="T92" s="223"/>
      <c r="U92" s="220">
        <f t="shared" si="70"/>
        <v>0</v>
      </c>
      <c r="V92">
        <f t="shared" si="71"/>
        <v>0</v>
      </c>
      <c r="W92" s="223"/>
    </row>
    <row r="93" spans="1:23">
      <c r="A93" s="220" t="s">
        <v>407</v>
      </c>
      <c r="B93" s="224"/>
      <c r="C93" s="223"/>
      <c r="D93" s="223"/>
      <c r="E93" s="220">
        <f t="shared" si="66"/>
        <v>0</v>
      </c>
      <c r="F93">
        <f t="shared" si="67"/>
        <v>0</v>
      </c>
      <c r="G93" s="223"/>
      <c r="I93" s="220" t="s">
        <v>407</v>
      </c>
      <c r="J93" s="224"/>
      <c r="K93" s="223"/>
      <c r="L93" s="223"/>
      <c r="M93" s="220">
        <f t="shared" si="68"/>
        <v>0</v>
      </c>
      <c r="N93">
        <f t="shared" si="69"/>
        <v>0</v>
      </c>
      <c r="O93" s="223"/>
      <c r="P93" s="223"/>
      <c r="Q93" s="220" t="s">
        <v>407</v>
      </c>
      <c r="R93" s="224"/>
      <c r="S93" s="223"/>
      <c r="T93" s="223"/>
      <c r="U93" s="220">
        <f t="shared" si="70"/>
        <v>0</v>
      </c>
      <c r="V93">
        <f t="shared" si="71"/>
        <v>0</v>
      </c>
      <c r="W93" s="223"/>
    </row>
    <row r="94" spans="1:23">
      <c r="A94" s="220" t="s">
        <v>408</v>
      </c>
      <c r="B94" s="224"/>
      <c r="C94" s="223"/>
      <c r="D94" s="223"/>
      <c r="E94" s="220">
        <f t="shared" si="66"/>
        <v>0</v>
      </c>
      <c r="F94">
        <f t="shared" si="67"/>
        <v>0</v>
      </c>
      <c r="G94" s="223"/>
      <c r="I94" s="220" t="s">
        <v>408</v>
      </c>
      <c r="J94" s="224"/>
      <c r="K94" s="223"/>
      <c r="L94" s="223"/>
      <c r="M94" s="220">
        <f t="shared" si="68"/>
        <v>0</v>
      </c>
      <c r="N94">
        <f t="shared" si="69"/>
        <v>0</v>
      </c>
      <c r="O94" s="223"/>
      <c r="P94" s="223"/>
      <c r="Q94" s="220" t="s">
        <v>408</v>
      </c>
      <c r="R94" s="224"/>
      <c r="S94" s="223"/>
      <c r="T94" s="223"/>
      <c r="U94" s="220">
        <f t="shared" si="70"/>
        <v>0</v>
      </c>
      <c r="V94">
        <f t="shared" si="71"/>
        <v>0</v>
      </c>
      <c r="W94" s="223"/>
    </row>
    <row r="95" spans="1:23">
      <c r="A95" s="225" t="s">
        <v>409</v>
      </c>
      <c r="B95" s="226"/>
      <c r="C95" s="227"/>
      <c r="D95" s="227"/>
      <c r="E95" s="225">
        <f t="shared" si="66"/>
        <v>0</v>
      </c>
      <c r="F95" s="228">
        <f t="shared" si="67"/>
        <v>0</v>
      </c>
      <c r="G95" s="227"/>
      <c r="I95" s="225" t="s">
        <v>409</v>
      </c>
      <c r="J95" s="226"/>
      <c r="K95" s="227"/>
      <c r="L95" s="227"/>
      <c r="M95" s="225">
        <f t="shared" si="68"/>
        <v>0</v>
      </c>
      <c r="N95" s="228">
        <f t="shared" si="69"/>
        <v>0</v>
      </c>
      <c r="O95" s="227"/>
      <c r="P95" s="223"/>
      <c r="Q95" s="225" t="s">
        <v>409</v>
      </c>
      <c r="R95" s="226"/>
      <c r="S95" s="227"/>
      <c r="T95" s="227"/>
      <c r="U95" s="225">
        <f t="shared" si="70"/>
        <v>0</v>
      </c>
      <c r="V95" s="228">
        <f t="shared" si="71"/>
        <v>0</v>
      </c>
      <c r="W95" s="227"/>
    </row>
    <row r="96" spans="1:23">
      <c r="A96" s="208" t="s">
        <v>13</v>
      </c>
      <c r="B96" s="209">
        <f t="shared" ref="B96:G96" si="72">SUM(B88:B95)</f>
        <v>0</v>
      </c>
      <c r="C96" s="210">
        <f t="shared" si="72"/>
        <v>0</v>
      </c>
      <c r="D96" s="210">
        <f t="shared" si="72"/>
        <v>0</v>
      </c>
      <c r="E96" s="210">
        <f t="shared" si="72"/>
        <v>0</v>
      </c>
      <c r="F96" s="210">
        <f t="shared" si="72"/>
        <v>0</v>
      </c>
      <c r="G96" s="210">
        <f t="shared" si="72"/>
        <v>0</v>
      </c>
      <c r="I96" s="208" t="s">
        <v>13</v>
      </c>
      <c r="J96" s="209">
        <f t="shared" ref="J96:O96" si="73">SUM(J88:J95)</f>
        <v>0</v>
      </c>
      <c r="K96" s="210">
        <f t="shared" si="73"/>
        <v>0</v>
      </c>
      <c r="L96" s="210">
        <f t="shared" si="73"/>
        <v>0</v>
      </c>
      <c r="M96" s="210">
        <f t="shared" si="73"/>
        <v>0</v>
      </c>
      <c r="N96" s="210">
        <f t="shared" si="73"/>
        <v>0</v>
      </c>
      <c r="O96" s="210">
        <f t="shared" si="73"/>
        <v>0</v>
      </c>
      <c r="P96" s="210"/>
      <c r="Q96" s="208" t="s">
        <v>13</v>
      </c>
      <c r="R96" s="209">
        <f t="shared" ref="R96:W96" si="74">SUM(R88:R95)</f>
        <v>0</v>
      </c>
      <c r="S96" s="210">
        <f t="shared" si="74"/>
        <v>0</v>
      </c>
      <c r="T96" s="210">
        <f t="shared" si="74"/>
        <v>0</v>
      </c>
      <c r="U96" s="210">
        <f t="shared" si="74"/>
        <v>0</v>
      </c>
      <c r="V96" s="210">
        <f t="shared" si="74"/>
        <v>0</v>
      </c>
      <c r="W96" s="210">
        <f t="shared" si="74"/>
        <v>0</v>
      </c>
    </row>
    <row r="97" spans="1:23">
      <c r="A97" s="229">
        <f>'[2]Подаци о школи'!$B$14</f>
        <v>0</v>
      </c>
      <c r="I97" s="229">
        <f>'[2]Подаци о школи'!$B$14</f>
        <v>0</v>
      </c>
      <c r="Q97" s="229">
        <f>'[2]Подаци о школи'!$B$14</f>
        <v>0</v>
      </c>
    </row>
    <row r="98" spans="1:23" s="214" customFormat="1" ht="67.2">
      <c r="A98" s="212" t="s">
        <v>374</v>
      </c>
      <c r="B98" s="213" t="s">
        <v>396</v>
      </c>
      <c r="C98" s="212" t="s">
        <v>397</v>
      </c>
      <c r="D98" s="212" t="s">
        <v>398</v>
      </c>
      <c r="E98" s="213" t="s">
        <v>399</v>
      </c>
      <c r="F98" s="213" t="s">
        <v>400</v>
      </c>
      <c r="G98" s="213" t="s">
        <v>401</v>
      </c>
      <c r="I98" s="215" t="s">
        <v>374</v>
      </c>
      <c r="J98" s="216" t="s">
        <v>396</v>
      </c>
      <c r="K98" s="215" t="s">
        <v>397</v>
      </c>
      <c r="L98" s="215" t="s">
        <v>398</v>
      </c>
      <c r="M98" s="216" t="s">
        <v>399</v>
      </c>
      <c r="N98" s="216" t="s">
        <v>400</v>
      </c>
      <c r="O98" s="216" t="s">
        <v>401</v>
      </c>
      <c r="P98" s="217"/>
      <c r="Q98" s="218" t="s">
        <v>374</v>
      </c>
      <c r="R98" s="219" t="s">
        <v>396</v>
      </c>
      <c r="S98" s="218" t="s">
        <v>397</v>
      </c>
      <c r="T98" s="218" t="s">
        <v>398</v>
      </c>
      <c r="U98" s="219" t="s">
        <v>399</v>
      </c>
      <c r="V98" s="219" t="s">
        <v>400</v>
      </c>
      <c r="W98" s="219" t="s">
        <v>401</v>
      </c>
    </row>
    <row r="99" spans="1:23">
      <c r="A99" s="220" t="s">
        <v>402</v>
      </c>
      <c r="B99" s="221"/>
      <c r="C99" s="222"/>
      <c r="D99" s="222"/>
      <c r="E99" s="220">
        <f>B99+C99+2*D99</f>
        <v>0</v>
      </c>
      <c r="F99">
        <f>ROUNDUP(E99/30,0)</f>
        <v>0</v>
      </c>
      <c r="G99" s="223"/>
      <c r="I99" s="220" t="s">
        <v>402</v>
      </c>
      <c r="J99" s="221"/>
      <c r="K99" s="222"/>
      <c r="L99" s="222"/>
      <c r="M99" s="220">
        <f>J99+K99+2*L99</f>
        <v>0</v>
      </c>
      <c r="N99">
        <f>ROUNDUP(M99/30,0)</f>
        <v>0</v>
      </c>
      <c r="O99" s="223"/>
      <c r="P99" s="223"/>
      <c r="Q99" s="220" t="s">
        <v>402</v>
      </c>
      <c r="R99" s="221"/>
      <c r="S99" s="222"/>
      <c r="T99" s="222"/>
      <c r="U99" s="220">
        <f>R99+S99+2*T99</f>
        <v>0</v>
      </c>
      <c r="V99">
        <f>ROUNDUP(U99/30,0)</f>
        <v>0</v>
      </c>
      <c r="W99" s="223"/>
    </row>
    <row r="100" spans="1:23">
      <c r="A100" s="220" t="s">
        <v>403</v>
      </c>
      <c r="B100" s="224"/>
      <c r="C100" s="223"/>
      <c r="D100" s="223"/>
      <c r="E100" s="220">
        <f t="shared" ref="E100:E106" si="75">B100+C100+2*D100</f>
        <v>0</v>
      </c>
      <c r="F100">
        <f t="shared" ref="F100:F106" si="76">ROUNDUP(E100/30,0)</f>
        <v>0</v>
      </c>
      <c r="G100" s="223"/>
      <c r="I100" s="220" t="s">
        <v>403</v>
      </c>
      <c r="J100" s="224"/>
      <c r="K100" s="223"/>
      <c r="L100" s="223"/>
      <c r="M100" s="220">
        <f t="shared" ref="M100:M106" si="77">J100+K100+2*L100</f>
        <v>0</v>
      </c>
      <c r="N100">
        <f t="shared" ref="N100:N106" si="78">ROUNDUP(M100/30,0)</f>
        <v>0</v>
      </c>
      <c r="O100" s="223"/>
      <c r="P100" s="223"/>
      <c r="Q100" s="220" t="s">
        <v>403</v>
      </c>
      <c r="R100" s="224"/>
      <c r="S100" s="223"/>
      <c r="T100" s="223"/>
      <c r="U100" s="220">
        <f t="shared" ref="U100:U106" si="79">R100+S100+2*T100</f>
        <v>0</v>
      </c>
      <c r="V100">
        <f t="shared" ref="V100:V106" si="80">ROUNDUP(U100/30,0)</f>
        <v>0</v>
      </c>
      <c r="W100" s="223"/>
    </row>
    <row r="101" spans="1:23">
      <c r="A101" s="220" t="s">
        <v>404</v>
      </c>
      <c r="B101" s="224"/>
      <c r="C101" s="223"/>
      <c r="D101" s="223"/>
      <c r="E101" s="220">
        <f t="shared" si="75"/>
        <v>0</v>
      </c>
      <c r="F101">
        <f t="shared" si="76"/>
        <v>0</v>
      </c>
      <c r="G101" s="223"/>
      <c r="I101" s="220" t="s">
        <v>404</v>
      </c>
      <c r="J101" s="224"/>
      <c r="K101" s="223"/>
      <c r="L101" s="223"/>
      <c r="M101" s="220">
        <f t="shared" si="77"/>
        <v>0</v>
      </c>
      <c r="N101">
        <f t="shared" si="78"/>
        <v>0</v>
      </c>
      <c r="O101" s="223"/>
      <c r="P101" s="223"/>
      <c r="Q101" s="220" t="s">
        <v>404</v>
      </c>
      <c r="R101" s="224"/>
      <c r="S101" s="223"/>
      <c r="T101" s="223"/>
      <c r="U101" s="220">
        <f t="shared" si="79"/>
        <v>0</v>
      </c>
      <c r="V101">
        <f t="shared" si="80"/>
        <v>0</v>
      </c>
      <c r="W101" s="223"/>
    </row>
    <row r="102" spans="1:23">
      <c r="A102" s="220" t="s">
        <v>405</v>
      </c>
      <c r="B102" s="224"/>
      <c r="C102" s="223"/>
      <c r="D102" s="223"/>
      <c r="E102" s="220">
        <f t="shared" si="75"/>
        <v>0</v>
      </c>
      <c r="F102">
        <f t="shared" si="76"/>
        <v>0</v>
      </c>
      <c r="G102" s="223"/>
      <c r="I102" s="220" t="s">
        <v>405</v>
      </c>
      <c r="J102" s="224"/>
      <c r="K102" s="223"/>
      <c r="L102" s="223"/>
      <c r="M102" s="220">
        <f t="shared" si="77"/>
        <v>0</v>
      </c>
      <c r="N102">
        <f t="shared" si="78"/>
        <v>0</v>
      </c>
      <c r="O102" s="223"/>
      <c r="P102" s="223"/>
      <c r="Q102" s="220" t="s">
        <v>405</v>
      </c>
      <c r="R102" s="224"/>
      <c r="S102" s="223"/>
      <c r="T102" s="223"/>
      <c r="U102" s="220">
        <f t="shared" si="79"/>
        <v>0</v>
      </c>
      <c r="V102">
        <f t="shared" si="80"/>
        <v>0</v>
      </c>
      <c r="W102" s="223"/>
    </row>
    <row r="103" spans="1:23">
      <c r="A103" s="220" t="s">
        <v>406</v>
      </c>
      <c r="B103" s="224"/>
      <c r="C103" s="223"/>
      <c r="D103" s="223"/>
      <c r="E103" s="220">
        <f t="shared" si="75"/>
        <v>0</v>
      </c>
      <c r="F103">
        <f t="shared" si="76"/>
        <v>0</v>
      </c>
      <c r="G103" s="223"/>
      <c r="I103" s="220" t="s">
        <v>406</v>
      </c>
      <c r="J103" s="224"/>
      <c r="K103" s="223"/>
      <c r="L103" s="223"/>
      <c r="M103" s="220">
        <f t="shared" si="77"/>
        <v>0</v>
      </c>
      <c r="N103">
        <f t="shared" si="78"/>
        <v>0</v>
      </c>
      <c r="O103" s="223"/>
      <c r="P103" s="223"/>
      <c r="Q103" s="220" t="s">
        <v>406</v>
      </c>
      <c r="R103" s="224"/>
      <c r="S103" s="223"/>
      <c r="T103" s="223"/>
      <c r="U103" s="220">
        <f t="shared" si="79"/>
        <v>0</v>
      </c>
      <c r="V103">
        <f t="shared" si="80"/>
        <v>0</v>
      </c>
      <c r="W103" s="223"/>
    </row>
    <row r="104" spans="1:23">
      <c r="A104" s="220" t="s">
        <v>407</v>
      </c>
      <c r="B104" s="224"/>
      <c r="C104" s="223"/>
      <c r="D104" s="223"/>
      <c r="E104" s="220">
        <f t="shared" si="75"/>
        <v>0</v>
      </c>
      <c r="F104">
        <f t="shared" si="76"/>
        <v>0</v>
      </c>
      <c r="G104" s="223"/>
      <c r="I104" s="220" t="s">
        <v>407</v>
      </c>
      <c r="J104" s="224"/>
      <c r="K104" s="223"/>
      <c r="L104" s="223"/>
      <c r="M104" s="220">
        <f t="shared" si="77"/>
        <v>0</v>
      </c>
      <c r="N104">
        <f t="shared" si="78"/>
        <v>0</v>
      </c>
      <c r="O104" s="223"/>
      <c r="P104" s="223"/>
      <c r="Q104" s="220" t="s">
        <v>407</v>
      </c>
      <c r="R104" s="224"/>
      <c r="S104" s="223"/>
      <c r="T104" s="223"/>
      <c r="U104" s="220">
        <f t="shared" si="79"/>
        <v>0</v>
      </c>
      <c r="V104">
        <f t="shared" si="80"/>
        <v>0</v>
      </c>
      <c r="W104" s="223"/>
    </row>
    <row r="105" spans="1:23">
      <c r="A105" s="220" t="s">
        <v>408</v>
      </c>
      <c r="B105" s="224"/>
      <c r="C105" s="223"/>
      <c r="D105" s="223"/>
      <c r="E105" s="220">
        <f t="shared" si="75"/>
        <v>0</v>
      </c>
      <c r="F105">
        <f t="shared" si="76"/>
        <v>0</v>
      </c>
      <c r="G105" s="223"/>
      <c r="I105" s="220" t="s">
        <v>408</v>
      </c>
      <c r="J105" s="224"/>
      <c r="K105" s="223"/>
      <c r="L105" s="223"/>
      <c r="M105" s="220">
        <f t="shared" si="77"/>
        <v>0</v>
      </c>
      <c r="N105">
        <f t="shared" si="78"/>
        <v>0</v>
      </c>
      <c r="O105" s="223"/>
      <c r="P105" s="223"/>
      <c r="Q105" s="220" t="s">
        <v>408</v>
      </c>
      <c r="R105" s="224"/>
      <c r="S105" s="223"/>
      <c r="T105" s="223"/>
      <c r="U105" s="220">
        <f t="shared" si="79"/>
        <v>0</v>
      </c>
      <c r="V105">
        <f t="shared" si="80"/>
        <v>0</v>
      </c>
      <c r="W105" s="223"/>
    </row>
    <row r="106" spans="1:23">
      <c r="A106" s="225" t="s">
        <v>409</v>
      </c>
      <c r="B106" s="226"/>
      <c r="C106" s="227"/>
      <c r="D106" s="227"/>
      <c r="E106" s="225">
        <f t="shared" si="75"/>
        <v>0</v>
      </c>
      <c r="F106" s="228">
        <f t="shared" si="76"/>
        <v>0</v>
      </c>
      <c r="G106" s="227"/>
      <c r="I106" s="225" t="s">
        <v>409</v>
      </c>
      <c r="J106" s="226"/>
      <c r="K106" s="227"/>
      <c r="L106" s="227"/>
      <c r="M106" s="225">
        <f t="shared" si="77"/>
        <v>0</v>
      </c>
      <c r="N106" s="228">
        <f t="shared" si="78"/>
        <v>0</v>
      </c>
      <c r="O106" s="227"/>
      <c r="P106" s="223"/>
      <c r="Q106" s="225" t="s">
        <v>409</v>
      </c>
      <c r="R106" s="226"/>
      <c r="S106" s="227"/>
      <c r="T106" s="227"/>
      <c r="U106" s="225">
        <f t="shared" si="79"/>
        <v>0</v>
      </c>
      <c r="V106" s="228">
        <f t="shared" si="80"/>
        <v>0</v>
      </c>
      <c r="W106" s="227"/>
    </row>
    <row r="107" spans="1:23">
      <c r="A107" s="208" t="s">
        <v>13</v>
      </c>
      <c r="B107" s="209">
        <f t="shared" ref="B107:G107" si="81">SUM(B99:B106)</f>
        <v>0</v>
      </c>
      <c r="C107" s="210">
        <f t="shared" si="81"/>
        <v>0</v>
      </c>
      <c r="D107" s="210">
        <f t="shared" si="81"/>
        <v>0</v>
      </c>
      <c r="E107" s="210">
        <f t="shared" si="81"/>
        <v>0</v>
      </c>
      <c r="F107" s="210">
        <f t="shared" si="81"/>
        <v>0</v>
      </c>
      <c r="G107" s="210">
        <f t="shared" si="81"/>
        <v>0</v>
      </c>
      <c r="I107" s="208" t="s">
        <v>13</v>
      </c>
      <c r="J107" s="209">
        <f t="shared" ref="J107:O107" si="82">SUM(J99:J106)</f>
        <v>0</v>
      </c>
      <c r="K107" s="210">
        <f t="shared" si="82"/>
        <v>0</v>
      </c>
      <c r="L107" s="210">
        <f t="shared" si="82"/>
        <v>0</v>
      </c>
      <c r="M107" s="210">
        <f t="shared" si="82"/>
        <v>0</v>
      </c>
      <c r="N107" s="210">
        <f t="shared" si="82"/>
        <v>0</v>
      </c>
      <c r="O107" s="210">
        <f t="shared" si="82"/>
        <v>0</v>
      </c>
      <c r="P107" s="210"/>
      <c r="Q107" s="208" t="s">
        <v>13</v>
      </c>
      <c r="R107" s="209">
        <f t="shared" ref="R107:W107" si="83">SUM(R99:R106)</f>
        <v>0</v>
      </c>
      <c r="S107" s="210">
        <f t="shared" si="83"/>
        <v>0</v>
      </c>
      <c r="T107" s="210">
        <f t="shared" si="83"/>
        <v>0</v>
      </c>
      <c r="U107" s="210">
        <f t="shared" si="83"/>
        <v>0</v>
      </c>
      <c r="V107" s="210">
        <f t="shared" si="83"/>
        <v>0</v>
      </c>
      <c r="W107" s="210">
        <f t="shared" si="83"/>
        <v>0</v>
      </c>
    </row>
    <row r="108" spans="1:23">
      <c r="A108" s="229">
        <f>'[2]Подаци о школи'!$B$15</f>
        <v>0</v>
      </c>
      <c r="I108" s="229">
        <f>'[2]Подаци о школи'!$B$15</f>
        <v>0</v>
      </c>
      <c r="Q108" s="229">
        <f>'[2]Подаци о школи'!$B$15</f>
        <v>0</v>
      </c>
    </row>
    <row r="109" spans="1:23" s="214" customFormat="1" ht="67.2">
      <c r="A109" s="212" t="s">
        <v>375</v>
      </c>
      <c r="B109" s="213" t="s">
        <v>396</v>
      </c>
      <c r="C109" s="212" t="s">
        <v>397</v>
      </c>
      <c r="D109" s="212" t="s">
        <v>398</v>
      </c>
      <c r="E109" s="213" t="s">
        <v>399</v>
      </c>
      <c r="F109" s="213" t="s">
        <v>400</v>
      </c>
      <c r="G109" s="213" t="s">
        <v>401</v>
      </c>
      <c r="I109" s="215" t="s">
        <v>375</v>
      </c>
      <c r="J109" s="216" t="s">
        <v>396</v>
      </c>
      <c r="K109" s="215" t="s">
        <v>397</v>
      </c>
      <c r="L109" s="215" t="s">
        <v>398</v>
      </c>
      <c r="M109" s="216" t="s">
        <v>399</v>
      </c>
      <c r="N109" s="216" t="s">
        <v>400</v>
      </c>
      <c r="O109" s="216" t="s">
        <v>401</v>
      </c>
      <c r="P109" s="217"/>
      <c r="Q109" s="218" t="s">
        <v>375</v>
      </c>
      <c r="R109" s="219" t="s">
        <v>396</v>
      </c>
      <c r="S109" s="218" t="s">
        <v>397</v>
      </c>
      <c r="T109" s="218" t="s">
        <v>398</v>
      </c>
      <c r="U109" s="219" t="s">
        <v>399</v>
      </c>
      <c r="V109" s="219" t="s">
        <v>400</v>
      </c>
      <c r="W109" s="219" t="s">
        <v>401</v>
      </c>
    </row>
    <row r="110" spans="1:23">
      <c r="A110" s="220" t="s">
        <v>402</v>
      </c>
      <c r="B110" s="221"/>
      <c r="C110" s="222"/>
      <c r="D110" s="222"/>
      <c r="E110" s="220">
        <f>B110+C110+2*D110</f>
        <v>0</v>
      </c>
      <c r="F110">
        <f>ROUNDUP(E110/30,0)</f>
        <v>0</v>
      </c>
      <c r="G110" s="223"/>
      <c r="I110" s="220" t="s">
        <v>402</v>
      </c>
      <c r="J110" s="221"/>
      <c r="K110" s="222"/>
      <c r="L110" s="222"/>
      <c r="M110" s="220">
        <f>J110+K110+2*L110</f>
        <v>0</v>
      </c>
      <c r="N110">
        <f>ROUNDUP(M110/30,0)</f>
        <v>0</v>
      </c>
      <c r="O110" s="223"/>
      <c r="P110" s="223"/>
      <c r="Q110" s="220" t="s">
        <v>402</v>
      </c>
      <c r="R110" s="221"/>
      <c r="S110" s="222"/>
      <c r="T110" s="222"/>
      <c r="U110" s="220">
        <f>R110+S110+2*T110</f>
        <v>0</v>
      </c>
      <c r="V110">
        <f>ROUNDUP(U110/30,0)</f>
        <v>0</v>
      </c>
      <c r="W110" s="223"/>
    </row>
    <row r="111" spans="1:23">
      <c r="A111" s="220" t="s">
        <v>403</v>
      </c>
      <c r="B111" s="224"/>
      <c r="C111" s="223"/>
      <c r="D111" s="223"/>
      <c r="E111" s="220">
        <f t="shared" ref="E111:E117" si="84">B111+C111+2*D111</f>
        <v>0</v>
      </c>
      <c r="F111">
        <f t="shared" ref="F111:F117" si="85">ROUNDUP(E111/30,0)</f>
        <v>0</v>
      </c>
      <c r="G111" s="223"/>
      <c r="I111" s="220" t="s">
        <v>403</v>
      </c>
      <c r="J111" s="224"/>
      <c r="K111" s="223"/>
      <c r="L111" s="223"/>
      <c r="M111" s="220">
        <f t="shared" ref="M111:M117" si="86">J111+K111+2*L111</f>
        <v>0</v>
      </c>
      <c r="N111">
        <f t="shared" ref="N111:N117" si="87">ROUNDUP(M111/30,0)</f>
        <v>0</v>
      </c>
      <c r="O111" s="223"/>
      <c r="P111" s="223"/>
      <c r="Q111" s="220" t="s">
        <v>403</v>
      </c>
      <c r="R111" s="224"/>
      <c r="S111" s="223"/>
      <c r="T111" s="223"/>
      <c r="U111" s="220">
        <f t="shared" ref="U111:U117" si="88">R111+S111+2*T111</f>
        <v>0</v>
      </c>
      <c r="V111">
        <f t="shared" ref="V111:V117" si="89">ROUNDUP(U111/30,0)</f>
        <v>0</v>
      </c>
      <c r="W111" s="223"/>
    </row>
    <row r="112" spans="1:23">
      <c r="A112" s="220" t="s">
        <v>404</v>
      </c>
      <c r="B112" s="224"/>
      <c r="C112" s="223"/>
      <c r="D112" s="223"/>
      <c r="E112" s="220">
        <f t="shared" si="84"/>
        <v>0</v>
      </c>
      <c r="F112">
        <f t="shared" si="85"/>
        <v>0</v>
      </c>
      <c r="G112" s="223"/>
      <c r="I112" s="220" t="s">
        <v>404</v>
      </c>
      <c r="J112" s="224"/>
      <c r="K112" s="223"/>
      <c r="L112" s="223"/>
      <c r="M112" s="220">
        <f t="shared" si="86"/>
        <v>0</v>
      </c>
      <c r="N112">
        <f t="shared" si="87"/>
        <v>0</v>
      </c>
      <c r="O112" s="223"/>
      <c r="P112" s="223"/>
      <c r="Q112" s="220" t="s">
        <v>404</v>
      </c>
      <c r="R112" s="224"/>
      <c r="S112" s="223"/>
      <c r="T112" s="223"/>
      <c r="U112" s="220">
        <f t="shared" si="88"/>
        <v>0</v>
      </c>
      <c r="V112">
        <f t="shared" si="89"/>
        <v>0</v>
      </c>
      <c r="W112" s="223"/>
    </row>
    <row r="113" spans="1:23">
      <c r="A113" s="220" t="s">
        <v>405</v>
      </c>
      <c r="B113" s="224"/>
      <c r="C113" s="223"/>
      <c r="D113" s="223"/>
      <c r="E113" s="220">
        <f t="shared" si="84"/>
        <v>0</v>
      </c>
      <c r="F113">
        <f t="shared" si="85"/>
        <v>0</v>
      </c>
      <c r="G113" s="223"/>
      <c r="I113" s="220" t="s">
        <v>405</v>
      </c>
      <c r="J113" s="224"/>
      <c r="K113" s="223"/>
      <c r="L113" s="223"/>
      <c r="M113" s="220">
        <f t="shared" si="86"/>
        <v>0</v>
      </c>
      <c r="N113">
        <f t="shared" si="87"/>
        <v>0</v>
      </c>
      <c r="O113" s="223"/>
      <c r="P113" s="223"/>
      <c r="Q113" s="220" t="s">
        <v>405</v>
      </c>
      <c r="R113" s="224"/>
      <c r="S113" s="223"/>
      <c r="T113" s="223"/>
      <c r="U113" s="220">
        <f t="shared" si="88"/>
        <v>0</v>
      </c>
      <c r="V113">
        <f t="shared" si="89"/>
        <v>0</v>
      </c>
      <c r="W113" s="223"/>
    </row>
    <row r="114" spans="1:23">
      <c r="A114" s="220" t="s">
        <v>406</v>
      </c>
      <c r="B114" s="224"/>
      <c r="C114" s="223"/>
      <c r="D114" s="223"/>
      <c r="E114" s="220">
        <f t="shared" si="84"/>
        <v>0</v>
      </c>
      <c r="F114">
        <f t="shared" si="85"/>
        <v>0</v>
      </c>
      <c r="G114" s="223"/>
      <c r="I114" s="220" t="s">
        <v>406</v>
      </c>
      <c r="J114" s="224"/>
      <c r="K114" s="223"/>
      <c r="L114" s="223"/>
      <c r="M114" s="220">
        <f t="shared" si="86"/>
        <v>0</v>
      </c>
      <c r="N114">
        <f t="shared" si="87"/>
        <v>0</v>
      </c>
      <c r="O114" s="223"/>
      <c r="P114" s="223"/>
      <c r="Q114" s="220" t="s">
        <v>406</v>
      </c>
      <c r="R114" s="224"/>
      <c r="S114" s="223"/>
      <c r="T114" s="223"/>
      <c r="U114" s="220">
        <f t="shared" si="88"/>
        <v>0</v>
      </c>
      <c r="V114">
        <f t="shared" si="89"/>
        <v>0</v>
      </c>
      <c r="W114" s="223"/>
    </row>
    <row r="115" spans="1:23">
      <c r="A115" s="220" t="s">
        <v>407</v>
      </c>
      <c r="B115" s="224"/>
      <c r="C115" s="223"/>
      <c r="D115" s="223"/>
      <c r="E115" s="220">
        <f t="shared" si="84"/>
        <v>0</v>
      </c>
      <c r="F115">
        <f t="shared" si="85"/>
        <v>0</v>
      </c>
      <c r="G115" s="223"/>
      <c r="I115" s="220" t="s">
        <v>407</v>
      </c>
      <c r="J115" s="224"/>
      <c r="K115" s="223"/>
      <c r="L115" s="223"/>
      <c r="M115" s="220">
        <f t="shared" si="86"/>
        <v>0</v>
      </c>
      <c r="N115">
        <f t="shared" si="87"/>
        <v>0</v>
      </c>
      <c r="O115" s="223"/>
      <c r="P115" s="223"/>
      <c r="Q115" s="220" t="s">
        <v>407</v>
      </c>
      <c r="R115" s="224"/>
      <c r="S115" s="223"/>
      <c r="T115" s="223"/>
      <c r="U115" s="220">
        <f t="shared" si="88"/>
        <v>0</v>
      </c>
      <c r="V115">
        <f t="shared" si="89"/>
        <v>0</v>
      </c>
      <c r="W115" s="223"/>
    </row>
    <row r="116" spans="1:23">
      <c r="A116" s="220" t="s">
        <v>408</v>
      </c>
      <c r="B116" s="224"/>
      <c r="C116" s="223"/>
      <c r="D116" s="223"/>
      <c r="E116" s="220">
        <f t="shared" si="84"/>
        <v>0</v>
      </c>
      <c r="F116">
        <f t="shared" si="85"/>
        <v>0</v>
      </c>
      <c r="G116" s="223"/>
      <c r="I116" s="220" t="s">
        <v>408</v>
      </c>
      <c r="J116" s="224"/>
      <c r="K116" s="223"/>
      <c r="L116" s="223"/>
      <c r="M116" s="220">
        <f t="shared" si="86"/>
        <v>0</v>
      </c>
      <c r="N116">
        <f t="shared" si="87"/>
        <v>0</v>
      </c>
      <c r="O116" s="223"/>
      <c r="P116" s="223"/>
      <c r="Q116" s="220" t="s">
        <v>408</v>
      </c>
      <c r="R116" s="224"/>
      <c r="S116" s="223"/>
      <c r="T116" s="223"/>
      <c r="U116" s="220">
        <f t="shared" si="88"/>
        <v>0</v>
      </c>
      <c r="V116">
        <f t="shared" si="89"/>
        <v>0</v>
      </c>
      <c r="W116" s="223"/>
    </row>
    <row r="117" spans="1:23">
      <c r="A117" s="225" t="s">
        <v>409</v>
      </c>
      <c r="B117" s="226"/>
      <c r="C117" s="227"/>
      <c r="D117" s="227"/>
      <c r="E117" s="225">
        <f t="shared" si="84"/>
        <v>0</v>
      </c>
      <c r="F117" s="228">
        <f t="shared" si="85"/>
        <v>0</v>
      </c>
      <c r="G117" s="227"/>
      <c r="I117" s="225" t="s">
        <v>409</v>
      </c>
      <c r="J117" s="226"/>
      <c r="K117" s="227"/>
      <c r="L117" s="227"/>
      <c r="M117" s="225">
        <f t="shared" si="86"/>
        <v>0</v>
      </c>
      <c r="N117" s="228">
        <f t="shared" si="87"/>
        <v>0</v>
      </c>
      <c r="O117" s="227"/>
      <c r="P117" s="223"/>
      <c r="Q117" s="225" t="s">
        <v>409</v>
      </c>
      <c r="R117" s="226"/>
      <c r="S117" s="227"/>
      <c r="T117" s="227"/>
      <c r="U117" s="225">
        <f t="shared" si="88"/>
        <v>0</v>
      </c>
      <c r="V117" s="228">
        <f t="shared" si="89"/>
        <v>0</v>
      </c>
      <c r="W117" s="227"/>
    </row>
    <row r="118" spans="1:23">
      <c r="A118" s="208" t="s">
        <v>13</v>
      </c>
      <c r="B118" s="209">
        <f t="shared" ref="B118:G118" si="90">SUM(B110:B117)</f>
        <v>0</v>
      </c>
      <c r="C118" s="210">
        <f t="shared" si="90"/>
        <v>0</v>
      </c>
      <c r="D118" s="210">
        <f t="shared" si="90"/>
        <v>0</v>
      </c>
      <c r="E118" s="210">
        <f t="shared" si="90"/>
        <v>0</v>
      </c>
      <c r="F118" s="210">
        <f t="shared" si="90"/>
        <v>0</v>
      </c>
      <c r="G118" s="210">
        <f t="shared" si="90"/>
        <v>0</v>
      </c>
      <c r="I118" s="208" t="s">
        <v>13</v>
      </c>
      <c r="J118" s="209">
        <f t="shared" ref="J118:O118" si="91">SUM(J110:J117)</f>
        <v>0</v>
      </c>
      <c r="K118" s="210">
        <f t="shared" si="91"/>
        <v>0</v>
      </c>
      <c r="L118" s="210">
        <f t="shared" si="91"/>
        <v>0</v>
      </c>
      <c r="M118" s="210">
        <f t="shared" si="91"/>
        <v>0</v>
      </c>
      <c r="N118" s="210">
        <f t="shared" si="91"/>
        <v>0</v>
      </c>
      <c r="O118" s="210">
        <f t="shared" si="91"/>
        <v>0</v>
      </c>
      <c r="P118" s="210"/>
      <c r="Q118" s="208" t="s">
        <v>13</v>
      </c>
      <c r="R118" s="209">
        <f t="shared" ref="R118:W118" si="92">SUM(R110:R117)</f>
        <v>0</v>
      </c>
      <c r="S118" s="210">
        <f t="shared" si="92"/>
        <v>0</v>
      </c>
      <c r="T118" s="210">
        <f t="shared" si="92"/>
        <v>0</v>
      </c>
      <c r="U118" s="210">
        <f t="shared" si="92"/>
        <v>0</v>
      </c>
      <c r="V118" s="210">
        <f t="shared" si="92"/>
        <v>0</v>
      </c>
      <c r="W118" s="210">
        <f t="shared" si="92"/>
        <v>0</v>
      </c>
    </row>
    <row r="119" spans="1:23">
      <c r="A119" s="229">
        <f>'[2]Подаци о школи'!$B$16</f>
        <v>0</v>
      </c>
      <c r="I119" s="229">
        <f>'[2]Подаци о школи'!$B$16</f>
        <v>0</v>
      </c>
      <c r="Q119" s="229">
        <f>'[2]Подаци о школи'!$B$16</f>
        <v>0</v>
      </c>
    </row>
    <row r="120" spans="1:23" s="214" customFormat="1" ht="67.2">
      <c r="A120" s="212" t="s">
        <v>376</v>
      </c>
      <c r="B120" s="213" t="s">
        <v>396</v>
      </c>
      <c r="C120" s="212" t="s">
        <v>397</v>
      </c>
      <c r="D120" s="212" t="s">
        <v>398</v>
      </c>
      <c r="E120" s="213" t="s">
        <v>399</v>
      </c>
      <c r="F120" s="213" t="s">
        <v>400</v>
      </c>
      <c r="G120" s="213" t="s">
        <v>401</v>
      </c>
      <c r="I120" s="215" t="s">
        <v>376</v>
      </c>
      <c r="J120" s="216" t="s">
        <v>396</v>
      </c>
      <c r="K120" s="215" t="s">
        <v>397</v>
      </c>
      <c r="L120" s="215" t="s">
        <v>398</v>
      </c>
      <c r="M120" s="216" t="s">
        <v>399</v>
      </c>
      <c r="N120" s="216" t="s">
        <v>400</v>
      </c>
      <c r="O120" s="216" t="s">
        <v>401</v>
      </c>
      <c r="P120" s="217"/>
      <c r="Q120" s="218" t="s">
        <v>376</v>
      </c>
      <c r="R120" s="219" t="s">
        <v>396</v>
      </c>
      <c r="S120" s="218" t="s">
        <v>397</v>
      </c>
      <c r="T120" s="218" t="s">
        <v>398</v>
      </c>
      <c r="U120" s="219" t="s">
        <v>399</v>
      </c>
      <c r="V120" s="219" t="s">
        <v>400</v>
      </c>
      <c r="W120" s="219" t="s">
        <v>401</v>
      </c>
    </row>
    <row r="121" spans="1:23">
      <c r="A121" s="220" t="s">
        <v>402</v>
      </c>
      <c r="B121" s="221"/>
      <c r="C121" s="222"/>
      <c r="D121" s="222"/>
      <c r="E121" s="220">
        <f>B121+C121+2*D121</f>
        <v>0</v>
      </c>
      <c r="F121">
        <f>ROUNDUP(E121/30,0)</f>
        <v>0</v>
      </c>
      <c r="G121" s="223"/>
      <c r="I121" s="220" t="s">
        <v>402</v>
      </c>
      <c r="J121" s="221"/>
      <c r="K121" s="222"/>
      <c r="L121" s="222"/>
      <c r="M121" s="220">
        <f>J121+K121+2*L121</f>
        <v>0</v>
      </c>
      <c r="N121">
        <f>ROUNDUP(M121/30,0)</f>
        <v>0</v>
      </c>
      <c r="O121" s="223"/>
      <c r="P121" s="223"/>
      <c r="Q121" s="220" t="s">
        <v>402</v>
      </c>
      <c r="R121" s="221"/>
      <c r="S121" s="222"/>
      <c r="T121" s="222"/>
      <c r="U121" s="220">
        <f>R121+S121+2*T121</f>
        <v>0</v>
      </c>
      <c r="V121">
        <f>ROUNDUP(U121/30,0)</f>
        <v>0</v>
      </c>
      <c r="W121" s="223"/>
    </row>
    <row r="122" spans="1:23">
      <c r="A122" s="220" t="s">
        <v>403</v>
      </c>
      <c r="B122" s="224"/>
      <c r="C122" s="223"/>
      <c r="D122" s="223"/>
      <c r="E122" s="220">
        <f t="shared" ref="E122:E128" si="93">B122+C122+2*D122</f>
        <v>0</v>
      </c>
      <c r="F122">
        <f t="shared" ref="F122:F128" si="94">ROUNDUP(E122/30,0)</f>
        <v>0</v>
      </c>
      <c r="G122" s="223"/>
      <c r="I122" s="220" t="s">
        <v>403</v>
      </c>
      <c r="J122" s="224"/>
      <c r="K122" s="223"/>
      <c r="L122" s="223"/>
      <c r="M122" s="220">
        <f t="shared" ref="M122:M128" si="95">J122+K122+2*L122</f>
        <v>0</v>
      </c>
      <c r="N122">
        <f t="shared" ref="N122:N128" si="96">ROUNDUP(M122/30,0)</f>
        <v>0</v>
      </c>
      <c r="O122" s="223"/>
      <c r="P122" s="223"/>
      <c r="Q122" s="220" t="s">
        <v>403</v>
      </c>
      <c r="R122" s="224"/>
      <c r="S122" s="223"/>
      <c r="T122" s="223"/>
      <c r="U122" s="220">
        <f t="shared" ref="U122:U128" si="97">R122+S122+2*T122</f>
        <v>0</v>
      </c>
      <c r="V122">
        <f t="shared" ref="V122:V128" si="98">ROUNDUP(U122/30,0)</f>
        <v>0</v>
      </c>
      <c r="W122" s="223"/>
    </row>
    <row r="123" spans="1:23">
      <c r="A123" s="220" t="s">
        <v>404</v>
      </c>
      <c r="B123" s="224"/>
      <c r="C123" s="223"/>
      <c r="D123" s="223"/>
      <c r="E123" s="220">
        <f t="shared" si="93"/>
        <v>0</v>
      </c>
      <c r="F123">
        <f t="shared" si="94"/>
        <v>0</v>
      </c>
      <c r="G123" s="223"/>
      <c r="I123" s="220" t="s">
        <v>404</v>
      </c>
      <c r="J123" s="224"/>
      <c r="K123" s="223"/>
      <c r="L123" s="223"/>
      <c r="M123" s="220">
        <f t="shared" si="95"/>
        <v>0</v>
      </c>
      <c r="N123">
        <f t="shared" si="96"/>
        <v>0</v>
      </c>
      <c r="O123" s="223"/>
      <c r="P123" s="223"/>
      <c r="Q123" s="220" t="s">
        <v>404</v>
      </c>
      <c r="R123" s="224"/>
      <c r="S123" s="223"/>
      <c r="T123" s="223"/>
      <c r="U123" s="220">
        <f t="shared" si="97"/>
        <v>0</v>
      </c>
      <c r="V123">
        <f t="shared" si="98"/>
        <v>0</v>
      </c>
      <c r="W123" s="223"/>
    </row>
    <row r="124" spans="1:23">
      <c r="A124" s="220" t="s">
        <v>405</v>
      </c>
      <c r="B124" s="224"/>
      <c r="C124" s="223"/>
      <c r="D124" s="223"/>
      <c r="E124" s="220">
        <f t="shared" si="93"/>
        <v>0</v>
      </c>
      <c r="F124">
        <f t="shared" si="94"/>
        <v>0</v>
      </c>
      <c r="G124" s="223"/>
      <c r="I124" s="220" t="s">
        <v>405</v>
      </c>
      <c r="J124" s="224"/>
      <c r="K124" s="223"/>
      <c r="L124" s="223"/>
      <c r="M124" s="220">
        <f t="shared" si="95"/>
        <v>0</v>
      </c>
      <c r="N124">
        <f t="shared" si="96"/>
        <v>0</v>
      </c>
      <c r="O124" s="223"/>
      <c r="P124" s="223"/>
      <c r="Q124" s="220" t="s">
        <v>405</v>
      </c>
      <c r="R124" s="224"/>
      <c r="S124" s="223"/>
      <c r="T124" s="223"/>
      <c r="U124" s="220">
        <f t="shared" si="97"/>
        <v>0</v>
      </c>
      <c r="V124">
        <f t="shared" si="98"/>
        <v>0</v>
      </c>
      <c r="W124" s="223"/>
    </row>
    <row r="125" spans="1:23">
      <c r="A125" s="220" t="s">
        <v>406</v>
      </c>
      <c r="B125" s="224"/>
      <c r="C125" s="223"/>
      <c r="D125" s="223"/>
      <c r="E125" s="220">
        <f t="shared" si="93"/>
        <v>0</v>
      </c>
      <c r="F125">
        <f t="shared" si="94"/>
        <v>0</v>
      </c>
      <c r="G125" s="223"/>
      <c r="I125" s="220" t="s">
        <v>406</v>
      </c>
      <c r="J125" s="224"/>
      <c r="K125" s="223"/>
      <c r="L125" s="223"/>
      <c r="M125" s="220">
        <f t="shared" si="95"/>
        <v>0</v>
      </c>
      <c r="N125">
        <f t="shared" si="96"/>
        <v>0</v>
      </c>
      <c r="O125" s="223"/>
      <c r="P125" s="223"/>
      <c r="Q125" s="220" t="s">
        <v>406</v>
      </c>
      <c r="R125" s="224"/>
      <c r="S125" s="223"/>
      <c r="T125" s="223"/>
      <c r="U125" s="220">
        <f t="shared" si="97"/>
        <v>0</v>
      </c>
      <c r="V125">
        <f t="shared" si="98"/>
        <v>0</v>
      </c>
      <c r="W125" s="223"/>
    </row>
    <row r="126" spans="1:23">
      <c r="A126" s="220" t="s">
        <v>407</v>
      </c>
      <c r="B126" s="224"/>
      <c r="C126" s="223"/>
      <c r="D126" s="223"/>
      <c r="E126" s="220">
        <f t="shared" si="93"/>
        <v>0</v>
      </c>
      <c r="F126">
        <f t="shared" si="94"/>
        <v>0</v>
      </c>
      <c r="G126" s="223"/>
      <c r="I126" s="220" t="s">
        <v>407</v>
      </c>
      <c r="J126" s="224"/>
      <c r="K126" s="223"/>
      <c r="L126" s="223"/>
      <c r="M126" s="220">
        <f t="shared" si="95"/>
        <v>0</v>
      </c>
      <c r="N126">
        <f t="shared" si="96"/>
        <v>0</v>
      </c>
      <c r="O126" s="223"/>
      <c r="P126" s="223"/>
      <c r="Q126" s="220" t="s">
        <v>407</v>
      </c>
      <c r="R126" s="224"/>
      <c r="S126" s="223"/>
      <c r="T126" s="223"/>
      <c r="U126" s="220">
        <f t="shared" si="97"/>
        <v>0</v>
      </c>
      <c r="V126">
        <f t="shared" si="98"/>
        <v>0</v>
      </c>
      <c r="W126" s="223"/>
    </row>
    <row r="127" spans="1:23">
      <c r="A127" s="220" t="s">
        <v>408</v>
      </c>
      <c r="B127" s="224"/>
      <c r="C127" s="223"/>
      <c r="D127" s="223"/>
      <c r="E127" s="220">
        <f t="shared" si="93"/>
        <v>0</v>
      </c>
      <c r="F127">
        <f t="shared" si="94"/>
        <v>0</v>
      </c>
      <c r="G127" s="223"/>
      <c r="I127" s="220" t="s">
        <v>408</v>
      </c>
      <c r="J127" s="224"/>
      <c r="K127" s="223"/>
      <c r="L127" s="223"/>
      <c r="M127" s="220">
        <f t="shared" si="95"/>
        <v>0</v>
      </c>
      <c r="N127">
        <f t="shared" si="96"/>
        <v>0</v>
      </c>
      <c r="O127" s="223"/>
      <c r="P127" s="223"/>
      <c r="Q127" s="220" t="s">
        <v>408</v>
      </c>
      <c r="R127" s="224"/>
      <c r="S127" s="223"/>
      <c r="T127" s="223"/>
      <c r="U127" s="220">
        <f t="shared" si="97"/>
        <v>0</v>
      </c>
      <c r="V127">
        <f t="shared" si="98"/>
        <v>0</v>
      </c>
      <c r="W127" s="223"/>
    </row>
    <row r="128" spans="1:23">
      <c r="A128" s="225" t="s">
        <v>409</v>
      </c>
      <c r="B128" s="226"/>
      <c r="C128" s="227"/>
      <c r="D128" s="227"/>
      <c r="E128" s="225">
        <f t="shared" si="93"/>
        <v>0</v>
      </c>
      <c r="F128" s="228">
        <f t="shared" si="94"/>
        <v>0</v>
      </c>
      <c r="G128" s="227"/>
      <c r="I128" s="225" t="s">
        <v>409</v>
      </c>
      <c r="J128" s="226"/>
      <c r="K128" s="227"/>
      <c r="L128" s="227"/>
      <c r="M128" s="225">
        <f t="shared" si="95"/>
        <v>0</v>
      </c>
      <c r="N128" s="228">
        <f t="shared" si="96"/>
        <v>0</v>
      </c>
      <c r="O128" s="227"/>
      <c r="P128" s="223"/>
      <c r="Q128" s="225" t="s">
        <v>409</v>
      </c>
      <c r="R128" s="226"/>
      <c r="S128" s="227"/>
      <c r="T128" s="227"/>
      <c r="U128" s="225">
        <f t="shared" si="97"/>
        <v>0</v>
      </c>
      <c r="V128" s="228">
        <f t="shared" si="98"/>
        <v>0</v>
      </c>
      <c r="W128" s="227"/>
    </row>
    <row r="129" spans="1:23">
      <c r="A129" s="208" t="s">
        <v>13</v>
      </c>
      <c r="B129" s="209">
        <f t="shared" ref="B129:G129" si="99">SUM(B121:B128)</f>
        <v>0</v>
      </c>
      <c r="C129" s="210">
        <f t="shared" si="99"/>
        <v>0</v>
      </c>
      <c r="D129" s="210">
        <f t="shared" si="99"/>
        <v>0</v>
      </c>
      <c r="E129" s="210">
        <f t="shared" si="99"/>
        <v>0</v>
      </c>
      <c r="F129" s="210">
        <f t="shared" si="99"/>
        <v>0</v>
      </c>
      <c r="G129" s="210">
        <f t="shared" si="99"/>
        <v>0</v>
      </c>
      <c r="I129" s="208" t="s">
        <v>13</v>
      </c>
      <c r="J129" s="209">
        <f t="shared" ref="J129:O129" si="100">SUM(J121:J128)</f>
        <v>0</v>
      </c>
      <c r="K129" s="210">
        <f t="shared" si="100"/>
        <v>0</v>
      </c>
      <c r="L129" s="210">
        <f t="shared" si="100"/>
        <v>0</v>
      </c>
      <c r="M129" s="210">
        <f t="shared" si="100"/>
        <v>0</v>
      </c>
      <c r="N129" s="210">
        <f t="shared" si="100"/>
        <v>0</v>
      </c>
      <c r="O129" s="210">
        <f t="shared" si="100"/>
        <v>0</v>
      </c>
      <c r="P129" s="210"/>
      <c r="Q129" s="208" t="s">
        <v>13</v>
      </c>
      <c r="R129" s="209">
        <f t="shared" ref="R129:W129" si="101">SUM(R121:R128)</f>
        <v>0</v>
      </c>
      <c r="S129" s="210">
        <f t="shared" si="101"/>
        <v>0</v>
      </c>
      <c r="T129" s="210">
        <f t="shared" si="101"/>
        <v>0</v>
      </c>
      <c r="U129" s="210">
        <f t="shared" si="101"/>
        <v>0</v>
      </c>
      <c r="V129" s="210">
        <f t="shared" si="101"/>
        <v>0</v>
      </c>
      <c r="W129" s="210">
        <f t="shared" si="101"/>
        <v>0</v>
      </c>
    </row>
    <row r="130" spans="1:23">
      <c r="A130" s="229">
        <f>'[2]Подаци о школи'!$B$17</f>
        <v>0</v>
      </c>
      <c r="I130" s="229">
        <f>'[2]Подаци о школи'!$B$17</f>
        <v>0</v>
      </c>
      <c r="Q130" s="229">
        <f>'[2]Подаци о школи'!$B$17</f>
        <v>0</v>
      </c>
    </row>
    <row r="131" spans="1:23" s="214" customFormat="1" ht="67.2">
      <c r="A131" s="212" t="s">
        <v>377</v>
      </c>
      <c r="B131" s="213" t="s">
        <v>396</v>
      </c>
      <c r="C131" s="212" t="s">
        <v>397</v>
      </c>
      <c r="D131" s="212" t="s">
        <v>398</v>
      </c>
      <c r="E131" s="213" t="s">
        <v>399</v>
      </c>
      <c r="F131" s="213" t="s">
        <v>400</v>
      </c>
      <c r="G131" s="213" t="s">
        <v>401</v>
      </c>
      <c r="I131" s="215" t="s">
        <v>377</v>
      </c>
      <c r="J131" s="216" t="s">
        <v>396</v>
      </c>
      <c r="K131" s="215" t="s">
        <v>397</v>
      </c>
      <c r="L131" s="215" t="s">
        <v>398</v>
      </c>
      <c r="M131" s="216" t="s">
        <v>399</v>
      </c>
      <c r="N131" s="216" t="s">
        <v>400</v>
      </c>
      <c r="O131" s="216" t="s">
        <v>401</v>
      </c>
      <c r="P131" s="217"/>
      <c r="Q131" s="218" t="s">
        <v>377</v>
      </c>
      <c r="R131" s="219" t="s">
        <v>396</v>
      </c>
      <c r="S131" s="218" t="s">
        <v>397</v>
      </c>
      <c r="T131" s="218" t="s">
        <v>398</v>
      </c>
      <c r="U131" s="219" t="s">
        <v>399</v>
      </c>
      <c r="V131" s="219" t="s">
        <v>400</v>
      </c>
      <c r="W131" s="219" t="s">
        <v>401</v>
      </c>
    </row>
    <row r="132" spans="1:23">
      <c r="A132" s="220" t="s">
        <v>402</v>
      </c>
      <c r="B132" s="221"/>
      <c r="C132" s="222"/>
      <c r="D132" s="222"/>
      <c r="E132" s="220">
        <f>B132+C132+2*D132</f>
        <v>0</v>
      </c>
      <c r="F132">
        <f>ROUNDUP(E132/30,0)</f>
        <v>0</v>
      </c>
      <c r="G132" s="223"/>
      <c r="I132" s="220" t="s">
        <v>402</v>
      </c>
      <c r="J132" s="221"/>
      <c r="K132" s="222"/>
      <c r="L132" s="222"/>
      <c r="M132" s="220">
        <f>J132+K132+2*L132</f>
        <v>0</v>
      </c>
      <c r="N132">
        <f>ROUNDUP(M132/30,0)</f>
        <v>0</v>
      </c>
      <c r="O132" s="223"/>
      <c r="P132" s="223"/>
      <c r="Q132" s="220" t="s">
        <v>402</v>
      </c>
      <c r="R132" s="221"/>
      <c r="S132" s="222"/>
      <c r="T132" s="222"/>
      <c r="U132" s="220">
        <f>R132+S132+2*T132</f>
        <v>0</v>
      </c>
      <c r="V132">
        <f>ROUNDUP(U132/30,0)</f>
        <v>0</v>
      </c>
      <c r="W132" s="223"/>
    </row>
    <row r="133" spans="1:23">
      <c r="A133" s="220" t="s">
        <v>403</v>
      </c>
      <c r="B133" s="224"/>
      <c r="C133" s="223"/>
      <c r="D133" s="223"/>
      <c r="E133" s="220">
        <f t="shared" ref="E133:E139" si="102">B133+C133+2*D133</f>
        <v>0</v>
      </c>
      <c r="F133">
        <f t="shared" ref="F133:F139" si="103">ROUNDUP(E133/30,0)</f>
        <v>0</v>
      </c>
      <c r="G133" s="223"/>
      <c r="I133" s="220" t="s">
        <v>403</v>
      </c>
      <c r="J133" s="224"/>
      <c r="K133" s="223"/>
      <c r="L133" s="223"/>
      <c r="M133" s="220">
        <f t="shared" ref="M133:M139" si="104">J133+K133+2*L133</f>
        <v>0</v>
      </c>
      <c r="N133">
        <f t="shared" ref="N133:N139" si="105">ROUNDUP(M133/30,0)</f>
        <v>0</v>
      </c>
      <c r="O133" s="223"/>
      <c r="P133" s="223"/>
      <c r="Q133" s="220" t="s">
        <v>403</v>
      </c>
      <c r="R133" s="224"/>
      <c r="S133" s="223"/>
      <c r="T133" s="223"/>
      <c r="U133" s="220">
        <f t="shared" ref="U133:U139" si="106">R133+S133+2*T133</f>
        <v>0</v>
      </c>
      <c r="V133">
        <f t="shared" ref="V133:V139" si="107">ROUNDUP(U133/30,0)</f>
        <v>0</v>
      </c>
      <c r="W133" s="223"/>
    </row>
    <row r="134" spans="1:23">
      <c r="A134" s="220" t="s">
        <v>404</v>
      </c>
      <c r="B134" s="224"/>
      <c r="C134" s="223"/>
      <c r="D134" s="223"/>
      <c r="E134" s="220">
        <f t="shared" si="102"/>
        <v>0</v>
      </c>
      <c r="F134">
        <f t="shared" si="103"/>
        <v>0</v>
      </c>
      <c r="G134" s="223"/>
      <c r="I134" s="220" t="s">
        <v>404</v>
      </c>
      <c r="J134" s="224"/>
      <c r="K134" s="223"/>
      <c r="L134" s="223"/>
      <c r="M134" s="220">
        <f t="shared" si="104"/>
        <v>0</v>
      </c>
      <c r="N134">
        <f t="shared" si="105"/>
        <v>0</v>
      </c>
      <c r="O134" s="223"/>
      <c r="P134" s="223"/>
      <c r="Q134" s="220" t="s">
        <v>404</v>
      </c>
      <c r="R134" s="224"/>
      <c r="S134" s="223"/>
      <c r="T134" s="223"/>
      <c r="U134" s="220">
        <f t="shared" si="106"/>
        <v>0</v>
      </c>
      <c r="V134">
        <f t="shared" si="107"/>
        <v>0</v>
      </c>
      <c r="W134" s="223"/>
    </row>
    <row r="135" spans="1:23">
      <c r="A135" s="220" t="s">
        <v>405</v>
      </c>
      <c r="B135" s="224"/>
      <c r="C135" s="223"/>
      <c r="D135" s="223"/>
      <c r="E135" s="220">
        <f t="shared" si="102"/>
        <v>0</v>
      </c>
      <c r="F135">
        <f t="shared" si="103"/>
        <v>0</v>
      </c>
      <c r="G135" s="223"/>
      <c r="I135" s="220" t="s">
        <v>405</v>
      </c>
      <c r="J135" s="224"/>
      <c r="K135" s="223"/>
      <c r="L135" s="223"/>
      <c r="M135" s="220">
        <f t="shared" si="104"/>
        <v>0</v>
      </c>
      <c r="N135">
        <f t="shared" si="105"/>
        <v>0</v>
      </c>
      <c r="O135" s="223"/>
      <c r="P135" s="223"/>
      <c r="Q135" s="220" t="s">
        <v>405</v>
      </c>
      <c r="R135" s="224"/>
      <c r="S135" s="223"/>
      <c r="T135" s="223"/>
      <c r="U135" s="220">
        <f t="shared" si="106"/>
        <v>0</v>
      </c>
      <c r="V135">
        <f t="shared" si="107"/>
        <v>0</v>
      </c>
      <c r="W135" s="223"/>
    </row>
    <row r="136" spans="1:23">
      <c r="A136" s="220" t="s">
        <v>406</v>
      </c>
      <c r="B136" s="224"/>
      <c r="C136" s="223"/>
      <c r="D136" s="223"/>
      <c r="E136" s="220">
        <f t="shared" si="102"/>
        <v>0</v>
      </c>
      <c r="F136">
        <f t="shared" si="103"/>
        <v>0</v>
      </c>
      <c r="G136" s="223"/>
      <c r="I136" s="220" t="s">
        <v>406</v>
      </c>
      <c r="J136" s="224"/>
      <c r="K136" s="223"/>
      <c r="L136" s="223"/>
      <c r="M136" s="220">
        <f t="shared" si="104"/>
        <v>0</v>
      </c>
      <c r="N136">
        <f t="shared" si="105"/>
        <v>0</v>
      </c>
      <c r="O136" s="223"/>
      <c r="P136" s="223"/>
      <c r="Q136" s="220" t="s">
        <v>406</v>
      </c>
      <c r="R136" s="224"/>
      <c r="S136" s="223"/>
      <c r="T136" s="223"/>
      <c r="U136" s="220">
        <f t="shared" si="106"/>
        <v>0</v>
      </c>
      <c r="V136">
        <f t="shared" si="107"/>
        <v>0</v>
      </c>
      <c r="W136" s="223"/>
    </row>
    <row r="137" spans="1:23">
      <c r="A137" s="220" t="s">
        <v>407</v>
      </c>
      <c r="B137" s="224"/>
      <c r="C137" s="223"/>
      <c r="D137" s="223"/>
      <c r="E137" s="220">
        <f t="shared" si="102"/>
        <v>0</v>
      </c>
      <c r="F137">
        <f t="shared" si="103"/>
        <v>0</v>
      </c>
      <c r="G137" s="223"/>
      <c r="I137" s="220" t="s">
        <v>407</v>
      </c>
      <c r="J137" s="224"/>
      <c r="K137" s="223"/>
      <c r="L137" s="223"/>
      <c r="M137" s="220">
        <f t="shared" si="104"/>
        <v>0</v>
      </c>
      <c r="N137">
        <f t="shared" si="105"/>
        <v>0</v>
      </c>
      <c r="O137" s="223"/>
      <c r="P137" s="223"/>
      <c r="Q137" s="220" t="s">
        <v>407</v>
      </c>
      <c r="R137" s="224"/>
      <c r="S137" s="223"/>
      <c r="T137" s="223"/>
      <c r="U137" s="220">
        <f t="shared" si="106"/>
        <v>0</v>
      </c>
      <c r="V137">
        <f t="shared" si="107"/>
        <v>0</v>
      </c>
      <c r="W137" s="223"/>
    </row>
    <row r="138" spans="1:23">
      <c r="A138" s="220" t="s">
        <v>408</v>
      </c>
      <c r="B138" s="224"/>
      <c r="C138" s="223"/>
      <c r="D138" s="223"/>
      <c r="E138" s="220">
        <f t="shared" si="102"/>
        <v>0</v>
      </c>
      <c r="F138">
        <f t="shared" si="103"/>
        <v>0</v>
      </c>
      <c r="G138" s="223"/>
      <c r="I138" s="220" t="s">
        <v>408</v>
      </c>
      <c r="J138" s="224"/>
      <c r="K138" s="223"/>
      <c r="L138" s="223"/>
      <c r="M138" s="220">
        <f t="shared" si="104"/>
        <v>0</v>
      </c>
      <c r="N138">
        <f t="shared" si="105"/>
        <v>0</v>
      </c>
      <c r="O138" s="223"/>
      <c r="P138" s="223"/>
      <c r="Q138" s="220" t="s">
        <v>408</v>
      </c>
      <c r="R138" s="224"/>
      <c r="S138" s="223"/>
      <c r="T138" s="223"/>
      <c r="U138" s="220">
        <f t="shared" si="106"/>
        <v>0</v>
      </c>
      <c r="V138">
        <f t="shared" si="107"/>
        <v>0</v>
      </c>
      <c r="W138" s="223"/>
    </row>
    <row r="139" spans="1:23">
      <c r="A139" s="225" t="s">
        <v>409</v>
      </c>
      <c r="B139" s="226"/>
      <c r="C139" s="227"/>
      <c r="D139" s="227"/>
      <c r="E139" s="225">
        <f t="shared" si="102"/>
        <v>0</v>
      </c>
      <c r="F139" s="228">
        <f t="shared" si="103"/>
        <v>0</v>
      </c>
      <c r="G139" s="227"/>
      <c r="I139" s="225" t="s">
        <v>409</v>
      </c>
      <c r="J139" s="226"/>
      <c r="K139" s="227"/>
      <c r="L139" s="227"/>
      <c r="M139" s="225">
        <f t="shared" si="104"/>
        <v>0</v>
      </c>
      <c r="N139" s="228">
        <f t="shared" si="105"/>
        <v>0</v>
      </c>
      <c r="O139" s="227"/>
      <c r="P139" s="223"/>
      <c r="Q139" s="225" t="s">
        <v>409</v>
      </c>
      <c r="R139" s="226"/>
      <c r="S139" s="227"/>
      <c r="T139" s="227"/>
      <c r="U139" s="225">
        <f t="shared" si="106"/>
        <v>0</v>
      </c>
      <c r="V139" s="228">
        <f t="shared" si="107"/>
        <v>0</v>
      </c>
      <c r="W139" s="227"/>
    </row>
    <row r="140" spans="1:23">
      <c r="A140" s="208" t="s">
        <v>13</v>
      </c>
      <c r="B140" s="209">
        <f t="shared" ref="B140:G140" si="108">SUM(B132:B139)</f>
        <v>0</v>
      </c>
      <c r="C140" s="210">
        <f t="shared" si="108"/>
        <v>0</v>
      </c>
      <c r="D140" s="210">
        <f t="shared" si="108"/>
        <v>0</v>
      </c>
      <c r="E140" s="210">
        <f t="shared" si="108"/>
        <v>0</v>
      </c>
      <c r="F140" s="210">
        <f t="shared" si="108"/>
        <v>0</v>
      </c>
      <c r="G140" s="210">
        <f t="shared" si="108"/>
        <v>0</v>
      </c>
      <c r="I140" s="208" t="s">
        <v>13</v>
      </c>
      <c r="J140" s="209">
        <f t="shared" ref="J140:O140" si="109">SUM(J132:J139)</f>
        <v>0</v>
      </c>
      <c r="K140" s="210">
        <f t="shared" si="109"/>
        <v>0</v>
      </c>
      <c r="L140" s="210">
        <f t="shared" si="109"/>
        <v>0</v>
      </c>
      <c r="M140" s="210">
        <f t="shared" si="109"/>
        <v>0</v>
      </c>
      <c r="N140" s="210">
        <f t="shared" si="109"/>
        <v>0</v>
      </c>
      <c r="O140" s="210">
        <f t="shared" si="109"/>
        <v>0</v>
      </c>
      <c r="P140" s="210"/>
      <c r="Q140" s="208" t="s">
        <v>13</v>
      </c>
      <c r="R140" s="209">
        <f t="shared" ref="R140:W140" si="110">SUM(R132:R139)</f>
        <v>0</v>
      </c>
      <c r="S140" s="210">
        <f t="shared" si="110"/>
        <v>0</v>
      </c>
      <c r="T140" s="210">
        <f t="shared" si="110"/>
        <v>0</v>
      </c>
      <c r="U140" s="210">
        <f t="shared" si="110"/>
        <v>0</v>
      </c>
      <c r="V140" s="210">
        <f t="shared" si="110"/>
        <v>0</v>
      </c>
      <c r="W140" s="210">
        <f t="shared" si="110"/>
        <v>0</v>
      </c>
    </row>
    <row r="141" spans="1:23">
      <c r="A141" s="229">
        <f>'[2]Подаци о школи'!$B$18</f>
        <v>0</v>
      </c>
      <c r="I141" s="229">
        <f>'[2]Подаци о школи'!$B$18</f>
        <v>0</v>
      </c>
      <c r="Q141" s="229">
        <f>'[2]Подаци о школи'!$B$18</f>
        <v>0</v>
      </c>
    </row>
    <row r="142" spans="1:23" s="214" customFormat="1" ht="67.2">
      <c r="A142" s="212" t="s">
        <v>378</v>
      </c>
      <c r="B142" s="213" t="s">
        <v>396</v>
      </c>
      <c r="C142" s="212" t="s">
        <v>397</v>
      </c>
      <c r="D142" s="212" t="s">
        <v>398</v>
      </c>
      <c r="E142" s="213" t="s">
        <v>399</v>
      </c>
      <c r="F142" s="213" t="s">
        <v>400</v>
      </c>
      <c r="G142" s="213" t="s">
        <v>401</v>
      </c>
      <c r="I142" s="215" t="s">
        <v>378</v>
      </c>
      <c r="J142" s="216" t="s">
        <v>396</v>
      </c>
      <c r="K142" s="215" t="s">
        <v>397</v>
      </c>
      <c r="L142" s="215" t="s">
        <v>398</v>
      </c>
      <c r="M142" s="216" t="s">
        <v>399</v>
      </c>
      <c r="N142" s="216" t="s">
        <v>400</v>
      </c>
      <c r="O142" s="216" t="s">
        <v>401</v>
      </c>
      <c r="P142" s="217"/>
      <c r="Q142" s="218" t="s">
        <v>378</v>
      </c>
      <c r="R142" s="219" t="s">
        <v>396</v>
      </c>
      <c r="S142" s="218" t="s">
        <v>397</v>
      </c>
      <c r="T142" s="218" t="s">
        <v>398</v>
      </c>
      <c r="U142" s="219" t="s">
        <v>399</v>
      </c>
      <c r="V142" s="219" t="s">
        <v>400</v>
      </c>
      <c r="W142" s="219" t="s">
        <v>401</v>
      </c>
    </row>
    <row r="143" spans="1:23">
      <c r="A143" s="220" t="s">
        <v>402</v>
      </c>
      <c r="B143" s="221"/>
      <c r="C143" s="222"/>
      <c r="D143" s="222"/>
      <c r="E143" s="220">
        <f>B143+C143+2*D143</f>
        <v>0</v>
      </c>
      <c r="F143">
        <f>ROUNDUP(E143/30,0)</f>
        <v>0</v>
      </c>
      <c r="G143" s="223"/>
      <c r="I143" s="220" t="s">
        <v>402</v>
      </c>
      <c r="J143" s="221"/>
      <c r="K143" s="222"/>
      <c r="L143" s="222"/>
      <c r="M143" s="220">
        <f>J143+K143+2*L143</f>
        <v>0</v>
      </c>
      <c r="N143">
        <f>ROUNDUP(M143/30,0)</f>
        <v>0</v>
      </c>
      <c r="O143" s="223"/>
      <c r="P143" s="223"/>
      <c r="Q143" s="220" t="s">
        <v>402</v>
      </c>
      <c r="R143" s="221"/>
      <c r="S143" s="222"/>
      <c r="T143" s="222"/>
      <c r="U143" s="220">
        <f>R143+S143+2*T143</f>
        <v>0</v>
      </c>
      <c r="V143">
        <f>ROUNDUP(U143/30,0)</f>
        <v>0</v>
      </c>
      <c r="W143" s="223"/>
    </row>
    <row r="144" spans="1:23">
      <c r="A144" s="220" t="s">
        <v>403</v>
      </c>
      <c r="B144" s="224"/>
      <c r="C144" s="223"/>
      <c r="D144" s="223"/>
      <c r="E144" s="220">
        <f t="shared" ref="E144:E150" si="111">B144+C144+2*D144</f>
        <v>0</v>
      </c>
      <c r="F144">
        <f t="shared" ref="F144:F150" si="112">ROUNDUP(E144/30,0)</f>
        <v>0</v>
      </c>
      <c r="G144" s="223"/>
      <c r="I144" s="220" t="s">
        <v>403</v>
      </c>
      <c r="J144" s="224"/>
      <c r="K144" s="223"/>
      <c r="L144" s="223"/>
      <c r="M144" s="220">
        <f t="shared" ref="M144:M150" si="113">J144+K144+2*L144</f>
        <v>0</v>
      </c>
      <c r="N144">
        <f t="shared" ref="N144:N150" si="114">ROUNDUP(M144/30,0)</f>
        <v>0</v>
      </c>
      <c r="O144" s="223"/>
      <c r="P144" s="223"/>
      <c r="Q144" s="220" t="s">
        <v>403</v>
      </c>
      <c r="R144" s="224"/>
      <c r="S144" s="223"/>
      <c r="T144" s="223"/>
      <c r="U144" s="220">
        <f t="shared" ref="U144:U150" si="115">R144+S144+2*T144</f>
        <v>0</v>
      </c>
      <c r="V144">
        <f t="shared" ref="V144:V150" si="116">ROUNDUP(U144/30,0)</f>
        <v>0</v>
      </c>
      <c r="W144" s="223"/>
    </row>
    <row r="145" spans="1:23">
      <c r="A145" s="220" t="s">
        <v>404</v>
      </c>
      <c r="B145" s="224"/>
      <c r="C145" s="223"/>
      <c r="D145" s="223"/>
      <c r="E145" s="220">
        <f t="shared" si="111"/>
        <v>0</v>
      </c>
      <c r="F145">
        <f t="shared" si="112"/>
        <v>0</v>
      </c>
      <c r="G145" s="223"/>
      <c r="I145" s="220" t="s">
        <v>404</v>
      </c>
      <c r="J145" s="224"/>
      <c r="K145" s="223"/>
      <c r="L145" s="223"/>
      <c r="M145" s="220">
        <f t="shared" si="113"/>
        <v>0</v>
      </c>
      <c r="N145">
        <f t="shared" si="114"/>
        <v>0</v>
      </c>
      <c r="O145" s="223"/>
      <c r="P145" s="223"/>
      <c r="Q145" s="220" t="s">
        <v>404</v>
      </c>
      <c r="R145" s="224"/>
      <c r="S145" s="223"/>
      <c r="T145" s="223"/>
      <c r="U145" s="220">
        <f t="shared" si="115"/>
        <v>0</v>
      </c>
      <c r="V145">
        <f t="shared" si="116"/>
        <v>0</v>
      </c>
      <c r="W145" s="223"/>
    </row>
    <row r="146" spans="1:23">
      <c r="A146" s="220" t="s">
        <v>405</v>
      </c>
      <c r="B146" s="224"/>
      <c r="C146" s="223"/>
      <c r="D146" s="223"/>
      <c r="E146" s="220">
        <f t="shared" si="111"/>
        <v>0</v>
      </c>
      <c r="F146">
        <f t="shared" si="112"/>
        <v>0</v>
      </c>
      <c r="G146" s="223"/>
      <c r="I146" s="220" t="s">
        <v>405</v>
      </c>
      <c r="J146" s="224"/>
      <c r="K146" s="223"/>
      <c r="L146" s="223"/>
      <c r="M146" s="220">
        <f t="shared" si="113"/>
        <v>0</v>
      </c>
      <c r="N146">
        <f t="shared" si="114"/>
        <v>0</v>
      </c>
      <c r="O146" s="223"/>
      <c r="P146" s="223"/>
      <c r="Q146" s="220" t="s">
        <v>405</v>
      </c>
      <c r="R146" s="224"/>
      <c r="S146" s="223"/>
      <c r="T146" s="223"/>
      <c r="U146" s="220">
        <f t="shared" si="115"/>
        <v>0</v>
      </c>
      <c r="V146">
        <f t="shared" si="116"/>
        <v>0</v>
      </c>
      <c r="W146" s="223"/>
    </row>
    <row r="147" spans="1:23">
      <c r="A147" s="220" t="s">
        <v>406</v>
      </c>
      <c r="B147" s="224"/>
      <c r="C147" s="223"/>
      <c r="D147" s="223"/>
      <c r="E147" s="220">
        <f t="shared" si="111"/>
        <v>0</v>
      </c>
      <c r="F147">
        <f t="shared" si="112"/>
        <v>0</v>
      </c>
      <c r="G147" s="223"/>
      <c r="I147" s="220" t="s">
        <v>406</v>
      </c>
      <c r="J147" s="224"/>
      <c r="K147" s="223"/>
      <c r="L147" s="223"/>
      <c r="M147" s="220">
        <f t="shared" si="113"/>
        <v>0</v>
      </c>
      <c r="N147">
        <f t="shared" si="114"/>
        <v>0</v>
      </c>
      <c r="O147" s="223"/>
      <c r="P147" s="223"/>
      <c r="Q147" s="220" t="s">
        <v>406</v>
      </c>
      <c r="R147" s="224"/>
      <c r="S147" s="223"/>
      <c r="T147" s="223"/>
      <c r="U147" s="220">
        <f t="shared" si="115"/>
        <v>0</v>
      </c>
      <c r="V147">
        <f t="shared" si="116"/>
        <v>0</v>
      </c>
      <c r="W147" s="223"/>
    </row>
    <row r="148" spans="1:23">
      <c r="A148" s="220" t="s">
        <v>407</v>
      </c>
      <c r="B148" s="224"/>
      <c r="C148" s="223"/>
      <c r="D148" s="223"/>
      <c r="E148" s="220">
        <f t="shared" si="111"/>
        <v>0</v>
      </c>
      <c r="F148">
        <f t="shared" si="112"/>
        <v>0</v>
      </c>
      <c r="G148" s="223"/>
      <c r="I148" s="220" t="s">
        <v>407</v>
      </c>
      <c r="J148" s="224"/>
      <c r="K148" s="223"/>
      <c r="L148" s="223"/>
      <c r="M148" s="220">
        <f t="shared" si="113"/>
        <v>0</v>
      </c>
      <c r="N148">
        <f t="shared" si="114"/>
        <v>0</v>
      </c>
      <c r="O148" s="223"/>
      <c r="P148" s="223"/>
      <c r="Q148" s="220" t="s">
        <v>407</v>
      </c>
      <c r="R148" s="224"/>
      <c r="S148" s="223"/>
      <c r="T148" s="223"/>
      <c r="U148" s="220">
        <f t="shared" si="115"/>
        <v>0</v>
      </c>
      <c r="V148">
        <f t="shared" si="116"/>
        <v>0</v>
      </c>
      <c r="W148" s="223"/>
    </row>
    <row r="149" spans="1:23">
      <c r="A149" s="220" t="s">
        <v>408</v>
      </c>
      <c r="B149" s="224"/>
      <c r="C149" s="223"/>
      <c r="D149" s="223"/>
      <c r="E149" s="220">
        <f t="shared" si="111"/>
        <v>0</v>
      </c>
      <c r="F149">
        <f t="shared" si="112"/>
        <v>0</v>
      </c>
      <c r="G149" s="223"/>
      <c r="I149" s="220" t="s">
        <v>408</v>
      </c>
      <c r="J149" s="224"/>
      <c r="K149" s="223"/>
      <c r="L149" s="223"/>
      <c r="M149" s="220">
        <f t="shared" si="113"/>
        <v>0</v>
      </c>
      <c r="N149">
        <f t="shared" si="114"/>
        <v>0</v>
      </c>
      <c r="O149" s="223"/>
      <c r="P149" s="223"/>
      <c r="Q149" s="220" t="s">
        <v>408</v>
      </c>
      <c r="R149" s="224"/>
      <c r="S149" s="223"/>
      <c r="T149" s="223"/>
      <c r="U149" s="220">
        <f t="shared" si="115"/>
        <v>0</v>
      </c>
      <c r="V149">
        <f t="shared" si="116"/>
        <v>0</v>
      </c>
      <c r="W149" s="223"/>
    </row>
    <row r="150" spans="1:23">
      <c r="A150" s="225" t="s">
        <v>409</v>
      </c>
      <c r="B150" s="226"/>
      <c r="C150" s="227"/>
      <c r="D150" s="227"/>
      <c r="E150" s="225">
        <f t="shared" si="111"/>
        <v>0</v>
      </c>
      <c r="F150" s="228">
        <f t="shared" si="112"/>
        <v>0</v>
      </c>
      <c r="G150" s="227"/>
      <c r="I150" s="225" t="s">
        <v>409</v>
      </c>
      <c r="J150" s="226"/>
      <c r="K150" s="227"/>
      <c r="L150" s="227"/>
      <c r="M150" s="225">
        <f t="shared" si="113"/>
        <v>0</v>
      </c>
      <c r="N150" s="228">
        <f t="shared" si="114"/>
        <v>0</v>
      </c>
      <c r="O150" s="227"/>
      <c r="P150" s="223"/>
      <c r="Q150" s="225" t="s">
        <v>409</v>
      </c>
      <c r="R150" s="226"/>
      <c r="S150" s="227"/>
      <c r="T150" s="227"/>
      <c r="U150" s="225">
        <f t="shared" si="115"/>
        <v>0</v>
      </c>
      <c r="V150" s="228">
        <f t="shared" si="116"/>
        <v>0</v>
      </c>
      <c r="W150" s="227"/>
    </row>
    <row r="151" spans="1:23">
      <c r="A151" s="208" t="s">
        <v>13</v>
      </c>
      <c r="B151" s="209">
        <f t="shared" ref="B151:G151" si="117">SUM(B143:B150)</f>
        <v>0</v>
      </c>
      <c r="C151" s="210">
        <f t="shared" si="117"/>
        <v>0</v>
      </c>
      <c r="D151" s="210">
        <f t="shared" si="117"/>
        <v>0</v>
      </c>
      <c r="E151" s="210">
        <f t="shared" si="117"/>
        <v>0</v>
      </c>
      <c r="F151" s="210">
        <f t="shared" si="117"/>
        <v>0</v>
      </c>
      <c r="G151" s="210">
        <f t="shared" si="117"/>
        <v>0</v>
      </c>
      <c r="I151" s="208" t="s">
        <v>13</v>
      </c>
      <c r="J151" s="209">
        <f t="shared" ref="J151:O151" si="118">SUM(J143:J150)</f>
        <v>0</v>
      </c>
      <c r="K151" s="210">
        <f t="shared" si="118"/>
        <v>0</v>
      </c>
      <c r="L151" s="210">
        <f t="shared" si="118"/>
        <v>0</v>
      </c>
      <c r="M151" s="210">
        <f t="shared" si="118"/>
        <v>0</v>
      </c>
      <c r="N151" s="210">
        <f t="shared" si="118"/>
        <v>0</v>
      </c>
      <c r="O151" s="210">
        <f t="shared" si="118"/>
        <v>0</v>
      </c>
      <c r="P151" s="210"/>
      <c r="Q151" s="208" t="s">
        <v>13</v>
      </c>
      <c r="R151" s="209">
        <f t="shared" ref="R151:W151" si="119">SUM(R143:R150)</f>
        <v>0</v>
      </c>
      <c r="S151" s="210">
        <f t="shared" si="119"/>
        <v>0</v>
      </c>
      <c r="T151" s="210">
        <f t="shared" si="119"/>
        <v>0</v>
      </c>
      <c r="U151" s="210">
        <f t="shared" si="119"/>
        <v>0</v>
      </c>
      <c r="V151" s="210">
        <f t="shared" si="119"/>
        <v>0</v>
      </c>
      <c r="W151" s="210">
        <f t="shared" si="119"/>
        <v>0</v>
      </c>
    </row>
    <row r="152" spans="1:23">
      <c r="A152" s="229">
        <f>'[2]Подаци о школи'!$B$19</f>
        <v>0</v>
      </c>
      <c r="I152" s="229">
        <f>'[2]Подаци о школи'!$B$19</f>
        <v>0</v>
      </c>
      <c r="Q152" s="229">
        <f>'[2]Подаци о школи'!$B$19</f>
        <v>0</v>
      </c>
    </row>
    <row r="153" spans="1:23" s="214" customFormat="1" ht="67.2">
      <c r="A153" s="212" t="s">
        <v>379</v>
      </c>
      <c r="B153" s="213" t="s">
        <v>396</v>
      </c>
      <c r="C153" s="212" t="s">
        <v>397</v>
      </c>
      <c r="D153" s="212" t="s">
        <v>398</v>
      </c>
      <c r="E153" s="213" t="s">
        <v>399</v>
      </c>
      <c r="F153" s="213" t="s">
        <v>400</v>
      </c>
      <c r="G153" s="213" t="s">
        <v>401</v>
      </c>
      <c r="I153" s="215" t="s">
        <v>379</v>
      </c>
      <c r="J153" s="216" t="s">
        <v>396</v>
      </c>
      <c r="K153" s="215" t="s">
        <v>397</v>
      </c>
      <c r="L153" s="215" t="s">
        <v>398</v>
      </c>
      <c r="M153" s="216" t="s">
        <v>399</v>
      </c>
      <c r="N153" s="216" t="s">
        <v>400</v>
      </c>
      <c r="O153" s="216" t="s">
        <v>401</v>
      </c>
      <c r="P153" s="217"/>
      <c r="Q153" s="218" t="s">
        <v>379</v>
      </c>
      <c r="R153" s="219" t="s">
        <v>396</v>
      </c>
      <c r="S153" s="218" t="s">
        <v>397</v>
      </c>
      <c r="T153" s="218" t="s">
        <v>398</v>
      </c>
      <c r="U153" s="219" t="s">
        <v>399</v>
      </c>
      <c r="V153" s="219" t="s">
        <v>400</v>
      </c>
      <c r="W153" s="219" t="s">
        <v>401</v>
      </c>
    </row>
    <row r="154" spans="1:23">
      <c r="A154" s="220" t="s">
        <v>402</v>
      </c>
      <c r="B154" s="221"/>
      <c r="C154" s="222"/>
      <c r="D154" s="222"/>
      <c r="E154" s="220">
        <f>B154+C154+2*D154</f>
        <v>0</v>
      </c>
      <c r="F154">
        <f>ROUNDUP(E154/30,0)</f>
        <v>0</v>
      </c>
      <c r="G154" s="223"/>
      <c r="I154" s="220" t="s">
        <v>402</v>
      </c>
      <c r="J154" s="221"/>
      <c r="K154" s="222"/>
      <c r="L154" s="222"/>
      <c r="M154" s="220">
        <f>J154+K154+2*L154</f>
        <v>0</v>
      </c>
      <c r="N154">
        <f>ROUNDUP(M154/30,0)</f>
        <v>0</v>
      </c>
      <c r="O154" s="223"/>
      <c r="P154" s="223"/>
      <c r="Q154" s="220" t="s">
        <v>402</v>
      </c>
      <c r="R154" s="221"/>
      <c r="S154" s="222"/>
      <c r="T154" s="222"/>
      <c r="U154" s="220">
        <f>R154+S154+2*T154</f>
        <v>0</v>
      </c>
      <c r="V154">
        <f>ROUNDUP(U154/30,0)</f>
        <v>0</v>
      </c>
      <c r="W154" s="223"/>
    </row>
    <row r="155" spans="1:23">
      <c r="A155" s="220" t="s">
        <v>403</v>
      </c>
      <c r="B155" s="224"/>
      <c r="C155" s="223"/>
      <c r="D155" s="223"/>
      <c r="E155" s="220">
        <f t="shared" ref="E155:E161" si="120">B155+C155+2*D155</f>
        <v>0</v>
      </c>
      <c r="F155">
        <f t="shared" ref="F155:F161" si="121">ROUNDUP(E155/30,0)</f>
        <v>0</v>
      </c>
      <c r="G155" s="223"/>
      <c r="I155" s="220" t="s">
        <v>403</v>
      </c>
      <c r="J155" s="224"/>
      <c r="K155" s="223"/>
      <c r="L155" s="223"/>
      <c r="M155" s="220">
        <f t="shared" ref="M155:M161" si="122">J155+K155+2*L155</f>
        <v>0</v>
      </c>
      <c r="N155">
        <f t="shared" ref="N155:N161" si="123">ROUNDUP(M155/30,0)</f>
        <v>0</v>
      </c>
      <c r="O155" s="223"/>
      <c r="P155" s="223"/>
      <c r="Q155" s="220" t="s">
        <v>403</v>
      </c>
      <c r="R155" s="224"/>
      <c r="S155" s="223"/>
      <c r="T155" s="223"/>
      <c r="U155" s="220">
        <f t="shared" ref="U155:U161" si="124">R155+S155+2*T155</f>
        <v>0</v>
      </c>
      <c r="V155">
        <f t="shared" ref="V155:V161" si="125">ROUNDUP(U155/30,0)</f>
        <v>0</v>
      </c>
      <c r="W155" s="223"/>
    </row>
    <row r="156" spans="1:23">
      <c r="A156" s="220" t="s">
        <v>404</v>
      </c>
      <c r="B156" s="224"/>
      <c r="C156" s="223"/>
      <c r="D156" s="223"/>
      <c r="E156" s="220">
        <f t="shared" si="120"/>
        <v>0</v>
      </c>
      <c r="F156">
        <f t="shared" si="121"/>
        <v>0</v>
      </c>
      <c r="G156" s="223"/>
      <c r="I156" s="220" t="s">
        <v>404</v>
      </c>
      <c r="J156" s="224"/>
      <c r="K156" s="223"/>
      <c r="L156" s="223"/>
      <c r="M156" s="220">
        <f t="shared" si="122"/>
        <v>0</v>
      </c>
      <c r="N156">
        <f t="shared" si="123"/>
        <v>0</v>
      </c>
      <c r="O156" s="223"/>
      <c r="P156" s="223"/>
      <c r="Q156" s="220" t="s">
        <v>404</v>
      </c>
      <c r="R156" s="224"/>
      <c r="S156" s="223"/>
      <c r="T156" s="223"/>
      <c r="U156" s="220">
        <f t="shared" si="124"/>
        <v>0</v>
      </c>
      <c r="V156">
        <f t="shared" si="125"/>
        <v>0</v>
      </c>
      <c r="W156" s="223"/>
    </row>
    <row r="157" spans="1:23">
      <c r="A157" s="220" t="s">
        <v>405</v>
      </c>
      <c r="B157" s="224"/>
      <c r="C157" s="223"/>
      <c r="D157" s="223"/>
      <c r="E157" s="220">
        <f t="shared" si="120"/>
        <v>0</v>
      </c>
      <c r="F157">
        <f t="shared" si="121"/>
        <v>0</v>
      </c>
      <c r="G157" s="223"/>
      <c r="I157" s="220" t="s">
        <v>405</v>
      </c>
      <c r="J157" s="224"/>
      <c r="K157" s="223"/>
      <c r="L157" s="223"/>
      <c r="M157" s="220">
        <f t="shared" si="122"/>
        <v>0</v>
      </c>
      <c r="N157">
        <f t="shared" si="123"/>
        <v>0</v>
      </c>
      <c r="O157" s="223"/>
      <c r="P157" s="223"/>
      <c r="Q157" s="220" t="s">
        <v>405</v>
      </c>
      <c r="R157" s="224"/>
      <c r="S157" s="223"/>
      <c r="T157" s="223"/>
      <c r="U157" s="220">
        <f t="shared" si="124"/>
        <v>0</v>
      </c>
      <c r="V157">
        <f t="shared" si="125"/>
        <v>0</v>
      </c>
      <c r="W157" s="223"/>
    </row>
    <row r="158" spans="1:23">
      <c r="A158" s="220" t="s">
        <v>406</v>
      </c>
      <c r="B158" s="224"/>
      <c r="C158" s="223"/>
      <c r="D158" s="223"/>
      <c r="E158" s="220">
        <f t="shared" si="120"/>
        <v>0</v>
      </c>
      <c r="F158">
        <f t="shared" si="121"/>
        <v>0</v>
      </c>
      <c r="G158" s="223"/>
      <c r="I158" s="220" t="s">
        <v>406</v>
      </c>
      <c r="J158" s="224"/>
      <c r="K158" s="223"/>
      <c r="L158" s="223"/>
      <c r="M158" s="220">
        <f t="shared" si="122"/>
        <v>0</v>
      </c>
      <c r="N158">
        <f t="shared" si="123"/>
        <v>0</v>
      </c>
      <c r="O158" s="223"/>
      <c r="P158" s="223"/>
      <c r="Q158" s="220" t="s">
        <v>406</v>
      </c>
      <c r="R158" s="224"/>
      <c r="S158" s="223"/>
      <c r="T158" s="223"/>
      <c r="U158" s="220">
        <f t="shared" si="124"/>
        <v>0</v>
      </c>
      <c r="V158">
        <f t="shared" si="125"/>
        <v>0</v>
      </c>
      <c r="W158" s="223"/>
    </row>
    <row r="159" spans="1:23">
      <c r="A159" s="220" t="s">
        <v>407</v>
      </c>
      <c r="B159" s="224"/>
      <c r="C159" s="223"/>
      <c r="D159" s="223"/>
      <c r="E159" s="220">
        <f t="shared" si="120"/>
        <v>0</v>
      </c>
      <c r="F159">
        <f t="shared" si="121"/>
        <v>0</v>
      </c>
      <c r="G159" s="223"/>
      <c r="I159" s="220" t="s">
        <v>407</v>
      </c>
      <c r="J159" s="224"/>
      <c r="K159" s="223"/>
      <c r="L159" s="223"/>
      <c r="M159" s="220">
        <f t="shared" si="122"/>
        <v>0</v>
      </c>
      <c r="N159">
        <f t="shared" si="123"/>
        <v>0</v>
      </c>
      <c r="O159" s="223"/>
      <c r="P159" s="223"/>
      <c r="Q159" s="220" t="s">
        <v>407</v>
      </c>
      <c r="R159" s="224"/>
      <c r="S159" s="223"/>
      <c r="T159" s="223"/>
      <c r="U159" s="220">
        <f t="shared" si="124"/>
        <v>0</v>
      </c>
      <c r="V159">
        <f t="shared" si="125"/>
        <v>0</v>
      </c>
      <c r="W159" s="223"/>
    </row>
    <row r="160" spans="1:23">
      <c r="A160" s="220" t="s">
        <v>408</v>
      </c>
      <c r="B160" s="224"/>
      <c r="C160" s="223"/>
      <c r="D160" s="223"/>
      <c r="E160" s="220">
        <f t="shared" si="120"/>
        <v>0</v>
      </c>
      <c r="F160">
        <f t="shared" si="121"/>
        <v>0</v>
      </c>
      <c r="G160" s="223"/>
      <c r="I160" s="220" t="s">
        <v>408</v>
      </c>
      <c r="J160" s="224"/>
      <c r="K160" s="223"/>
      <c r="L160" s="223"/>
      <c r="M160" s="220">
        <f t="shared" si="122"/>
        <v>0</v>
      </c>
      <c r="N160">
        <f t="shared" si="123"/>
        <v>0</v>
      </c>
      <c r="O160" s="223"/>
      <c r="P160" s="223"/>
      <c r="Q160" s="220" t="s">
        <v>408</v>
      </c>
      <c r="R160" s="224"/>
      <c r="S160" s="223"/>
      <c r="T160" s="223"/>
      <c r="U160" s="220">
        <f t="shared" si="124"/>
        <v>0</v>
      </c>
      <c r="V160">
        <f t="shared" si="125"/>
        <v>0</v>
      </c>
      <c r="W160" s="223"/>
    </row>
    <row r="161" spans="1:23">
      <c r="A161" s="225" t="s">
        <v>409</v>
      </c>
      <c r="B161" s="226"/>
      <c r="C161" s="227"/>
      <c r="D161" s="227"/>
      <c r="E161" s="225">
        <f t="shared" si="120"/>
        <v>0</v>
      </c>
      <c r="F161" s="228">
        <f t="shared" si="121"/>
        <v>0</v>
      </c>
      <c r="G161" s="227"/>
      <c r="I161" s="225" t="s">
        <v>409</v>
      </c>
      <c r="J161" s="226"/>
      <c r="K161" s="227"/>
      <c r="L161" s="227"/>
      <c r="M161" s="225">
        <f t="shared" si="122"/>
        <v>0</v>
      </c>
      <c r="N161" s="228">
        <f t="shared" si="123"/>
        <v>0</v>
      </c>
      <c r="O161" s="227"/>
      <c r="P161" s="223"/>
      <c r="Q161" s="225" t="s">
        <v>409</v>
      </c>
      <c r="R161" s="226"/>
      <c r="S161" s="227"/>
      <c r="T161" s="227"/>
      <c r="U161" s="225">
        <f t="shared" si="124"/>
        <v>0</v>
      </c>
      <c r="V161" s="228">
        <f t="shared" si="125"/>
        <v>0</v>
      </c>
      <c r="W161" s="227"/>
    </row>
    <row r="162" spans="1:23">
      <c r="A162" s="208" t="s">
        <v>13</v>
      </c>
      <c r="B162" s="209">
        <f t="shared" ref="B162:G162" si="126">SUM(B154:B161)</f>
        <v>0</v>
      </c>
      <c r="C162" s="210">
        <f t="shared" si="126"/>
        <v>0</v>
      </c>
      <c r="D162" s="210">
        <f t="shared" si="126"/>
        <v>0</v>
      </c>
      <c r="E162" s="210">
        <f t="shared" si="126"/>
        <v>0</v>
      </c>
      <c r="F162" s="210">
        <f t="shared" si="126"/>
        <v>0</v>
      </c>
      <c r="G162" s="210">
        <f t="shared" si="126"/>
        <v>0</v>
      </c>
      <c r="I162" s="208" t="s">
        <v>13</v>
      </c>
      <c r="J162" s="209">
        <f t="shared" ref="J162:O162" si="127">SUM(J154:J161)</f>
        <v>0</v>
      </c>
      <c r="K162" s="210">
        <f t="shared" si="127"/>
        <v>0</v>
      </c>
      <c r="L162" s="210">
        <f t="shared" si="127"/>
        <v>0</v>
      </c>
      <c r="M162" s="210">
        <f t="shared" si="127"/>
        <v>0</v>
      </c>
      <c r="N162" s="210">
        <f t="shared" si="127"/>
        <v>0</v>
      </c>
      <c r="O162" s="210">
        <f t="shared" si="127"/>
        <v>0</v>
      </c>
      <c r="P162" s="210"/>
      <c r="Q162" s="208" t="s">
        <v>13</v>
      </c>
      <c r="R162" s="209">
        <f t="shared" ref="R162:W162" si="128">SUM(R154:R161)</f>
        <v>0</v>
      </c>
      <c r="S162" s="210">
        <f t="shared" si="128"/>
        <v>0</v>
      </c>
      <c r="T162" s="210">
        <f t="shared" si="128"/>
        <v>0</v>
      </c>
      <c r="U162" s="210">
        <f t="shared" si="128"/>
        <v>0</v>
      </c>
      <c r="V162" s="210">
        <f t="shared" si="128"/>
        <v>0</v>
      </c>
      <c r="W162" s="210">
        <f t="shared" si="128"/>
        <v>0</v>
      </c>
    </row>
    <row r="163" spans="1:23">
      <c r="A163" s="229">
        <f>'[2]Подаци о школи'!$B$20</f>
        <v>0</v>
      </c>
      <c r="I163" s="229">
        <f>'[2]Подаци о школи'!$B$20</f>
        <v>0</v>
      </c>
      <c r="Q163" s="229">
        <f>'[2]Подаци о школи'!$B$20</f>
        <v>0</v>
      </c>
    </row>
    <row r="164" spans="1:23" s="214" customFormat="1" ht="67.2">
      <c r="A164" s="212" t="s">
        <v>380</v>
      </c>
      <c r="B164" s="213" t="s">
        <v>396</v>
      </c>
      <c r="C164" s="212" t="s">
        <v>397</v>
      </c>
      <c r="D164" s="212" t="s">
        <v>398</v>
      </c>
      <c r="E164" s="213" t="s">
        <v>399</v>
      </c>
      <c r="F164" s="213" t="s">
        <v>400</v>
      </c>
      <c r="G164" s="213" t="s">
        <v>401</v>
      </c>
      <c r="I164" s="215" t="s">
        <v>380</v>
      </c>
      <c r="J164" s="216" t="s">
        <v>396</v>
      </c>
      <c r="K164" s="215" t="s">
        <v>397</v>
      </c>
      <c r="L164" s="215" t="s">
        <v>398</v>
      </c>
      <c r="M164" s="216" t="s">
        <v>399</v>
      </c>
      <c r="N164" s="216" t="s">
        <v>400</v>
      </c>
      <c r="O164" s="216" t="s">
        <v>401</v>
      </c>
      <c r="P164" s="217"/>
      <c r="Q164" s="218" t="s">
        <v>380</v>
      </c>
      <c r="R164" s="219" t="s">
        <v>396</v>
      </c>
      <c r="S164" s="218" t="s">
        <v>397</v>
      </c>
      <c r="T164" s="218" t="s">
        <v>398</v>
      </c>
      <c r="U164" s="219" t="s">
        <v>399</v>
      </c>
      <c r="V164" s="219" t="s">
        <v>400</v>
      </c>
      <c r="W164" s="219" t="s">
        <v>401</v>
      </c>
    </row>
    <row r="165" spans="1:23">
      <c r="A165" s="220" t="s">
        <v>402</v>
      </c>
      <c r="B165" s="221"/>
      <c r="C165" s="222"/>
      <c r="D165" s="222"/>
      <c r="E165" s="220">
        <f>B165+C165+2*D165</f>
        <v>0</v>
      </c>
      <c r="F165">
        <f>ROUNDUP(E165/30,0)</f>
        <v>0</v>
      </c>
      <c r="G165" s="223"/>
      <c r="I165" s="220" t="s">
        <v>402</v>
      </c>
      <c r="J165" s="221"/>
      <c r="K165" s="222"/>
      <c r="L165" s="222"/>
      <c r="M165" s="220">
        <f>J165+K165+2*L165</f>
        <v>0</v>
      </c>
      <c r="N165">
        <f>ROUNDUP(M165/30,0)</f>
        <v>0</v>
      </c>
      <c r="O165" s="223"/>
      <c r="P165" s="223"/>
      <c r="Q165" s="220" t="s">
        <v>402</v>
      </c>
      <c r="R165" s="221"/>
      <c r="S165" s="222"/>
      <c r="T165" s="222"/>
      <c r="U165" s="220">
        <f>R165+S165+2*T165</f>
        <v>0</v>
      </c>
      <c r="V165">
        <f>ROUNDUP(U165/30,0)</f>
        <v>0</v>
      </c>
      <c r="W165" s="223"/>
    </row>
    <row r="166" spans="1:23">
      <c r="A166" s="220" t="s">
        <v>403</v>
      </c>
      <c r="B166" s="224"/>
      <c r="C166" s="223"/>
      <c r="D166" s="223"/>
      <c r="E166" s="220">
        <f t="shared" ref="E166:E172" si="129">B166+C166+2*D166</f>
        <v>0</v>
      </c>
      <c r="F166">
        <f t="shared" ref="F166:F172" si="130">ROUNDUP(E166/30,0)</f>
        <v>0</v>
      </c>
      <c r="G166" s="223"/>
      <c r="I166" s="220" t="s">
        <v>403</v>
      </c>
      <c r="J166" s="224"/>
      <c r="K166" s="223"/>
      <c r="L166" s="223"/>
      <c r="M166" s="220">
        <f t="shared" ref="M166:M172" si="131">J166+K166+2*L166</f>
        <v>0</v>
      </c>
      <c r="N166">
        <f t="shared" ref="N166:N172" si="132">ROUNDUP(M166/30,0)</f>
        <v>0</v>
      </c>
      <c r="O166" s="223"/>
      <c r="P166" s="223"/>
      <c r="Q166" s="220" t="s">
        <v>403</v>
      </c>
      <c r="R166" s="224"/>
      <c r="S166" s="223"/>
      <c r="T166" s="223"/>
      <c r="U166" s="220">
        <f t="shared" ref="U166:U172" si="133">R166+S166+2*T166</f>
        <v>0</v>
      </c>
      <c r="V166">
        <f t="shared" ref="V166:V172" si="134">ROUNDUP(U166/30,0)</f>
        <v>0</v>
      </c>
      <c r="W166" s="223"/>
    </row>
    <row r="167" spans="1:23">
      <c r="A167" s="220" t="s">
        <v>404</v>
      </c>
      <c r="B167" s="224"/>
      <c r="C167" s="223"/>
      <c r="D167" s="223"/>
      <c r="E167" s="220">
        <f t="shared" si="129"/>
        <v>0</v>
      </c>
      <c r="F167">
        <f t="shared" si="130"/>
        <v>0</v>
      </c>
      <c r="G167" s="223"/>
      <c r="I167" s="220" t="s">
        <v>404</v>
      </c>
      <c r="J167" s="224"/>
      <c r="K167" s="223"/>
      <c r="L167" s="223"/>
      <c r="M167" s="220">
        <f t="shared" si="131"/>
        <v>0</v>
      </c>
      <c r="N167">
        <f t="shared" si="132"/>
        <v>0</v>
      </c>
      <c r="O167" s="223"/>
      <c r="P167" s="223"/>
      <c r="Q167" s="220" t="s">
        <v>404</v>
      </c>
      <c r="R167" s="224"/>
      <c r="S167" s="223"/>
      <c r="T167" s="223"/>
      <c r="U167" s="220">
        <f t="shared" si="133"/>
        <v>0</v>
      </c>
      <c r="V167">
        <f t="shared" si="134"/>
        <v>0</v>
      </c>
      <c r="W167" s="223"/>
    </row>
    <row r="168" spans="1:23">
      <c r="A168" s="220" t="s">
        <v>405</v>
      </c>
      <c r="B168" s="224"/>
      <c r="C168" s="223"/>
      <c r="D168" s="223"/>
      <c r="E168" s="220">
        <f t="shared" si="129"/>
        <v>0</v>
      </c>
      <c r="F168">
        <f t="shared" si="130"/>
        <v>0</v>
      </c>
      <c r="G168" s="223"/>
      <c r="I168" s="220" t="s">
        <v>405</v>
      </c>
      <c r="J168" s="224"/>
      <c r="K168" s="223"/>
      <c r="L168" s="223"/>
      <c r="M168" s="220">
        <f t="shared" si="131"/>
        <v>0</v>
      </c>
      <c r="N168">
        <f t="shared" si="132"/>
        <v>0</v>
      </c>
      <c r="O168" s="223"/>
      <c r="P168" s="223"/>
      <c r="Q168" s="220" t="s">
        <v>405</v>
      </c>
      <c r="R168" s="224"/>
      <c r="S168" s="223"/>
      <c r="T168" s="223"/>
      <c r="U168" s="220">
        <f t="shared" si="133"/>
        <v>0</v>
      </c>
      <c r="V168">
        <f t="shared" si="134"/>
        <v>0</v>
      </c>
      <c r="W168" s="223"/>
    </row>
    <row r="169" spans="1:23">
      <c r="A169" s="220" t="s">
        <v>406</v>
      </c>
      <c r="B169" s="224"/>
      <c r="C169" s="223"/>
      <c r="D169" s="223"/>
      <c r="E169" s="220">
        <f t="shared" si="129"/>
        <v>0</v>
      </c>
      <c r="F169">
        <f t="shared" si="130"/>
        <v>0</v>
      </c>
      <c r="G169" s="223"/>
      <c r="I169" s="220" t="s">
        <v>406</v>
      </c>
      <c r="J169" s="224"/>
      <c r="K169" s="223"/>
      <c r="L169" s="223"/>
      <c r="M169" s="220">
        <f t="shared" si="131"/>
        <v>0</v>
      </c>
      <c r="N169">
        <f t="shared" si="132"/>
        <v>0</v>
      </c>
      <c r="O169" s="223"/>
      <c r="P169" s="223"/>
      <c r="Q169" s="220" t="s">
        <v>406</v>
      </c>
      <c r="R169" s="224"/>
      <c r="S169" s="223"/>
      <c r="T169" s="223"/>
      <c r="U169" s="220">
        <f t="shared" si="133"/>
        <v>0</v>
      </c>
      <c r="V169">
        <f t="shared" si="134"/>
        <v>0</v>
      </c>
      <c r="W169" s="223"/>
    </row>
    <row r="170" spans="1:23">
      <c r="A170" s="220" t="s">
        <v>407</v>
      </c>
      <c r="B170" s="224"/>
      <c r="C170" s="223"/>
      <c r="D170" s="223"/>
      <c r="E170" s="220">
        <f t="shared" si="129"/>
        <v>0</v>
      </c>
      <c r="F170">
        <f t="shared" si="130"/>
        <v>0</v>
      </c>
      <c r="G170" s="223"/>
      <c r="I170" s="220" t="s">
        <v>407</v>
      </c>
      <c r="J170" s="224"/>
      <c r="K170" s="223"/>
      <c r="L170" s="223"/>
      <c r="M170" s="220">
        <f t="shared" si="131"/>
        <v>0</v>
      </c>
      <c r="N170">
        <f t="shared" si="132"/>
        <v>0</v>
      </c>
      <c r="O170" s="223"/>
      <c r="P170" s="223"/>
      <c r="Q170" s="220" t="s">
        <v>407</v>
      </c>
      <c r="R170" s="224"/>
      <c r="S170" s="223"/>
      <c r="T170" s="223"/>
      <c r="U170" s="220">
        <f t="shared" si="133"/>
        <v>0</v>
      </c>
      <c r="V170">
        <f t="shared" si="134"/>
        <v>0</v>
      </c>
      <c r="W170" s="223"/>
    </row>
    <row r="171" spans="1:23">
      <c r="A171" s="220" t="s">
        <v>408</v>
      </c>
      <c r="B171" s="224"/>
      <c r="C171" s="223"/>
      <c r="D171" s="223"/>
      <c r="E171" s="220">
        <f t="shared" si="129"/>
        <v>0</v>
      </c>
      <c r="F171">
        <f t="shared" si="130"/>
        <v>0</v>
      </c>
      <c r="G171" s="223"/>
      <c r="I171" s="220" t="s">
        <v>408</v>
      </c>
      <c r="J171" s="224"/>
      <c r="K171" s="223"/>
      <c r="L171" s="223"/>
      <c r="M171" s="220">
        <f t="shared" si="131"/>
        <v>0</v>
      </c>
      <c r="N171">
        <f t="shared" si="132"/>
        <v>0</v>
      </c>
      <c r="O171" s="223"/>
      <c r="P171" s="223"/>
      <c r="Q171" s="220" t="s">
        <v>408</v>
      </c>
      <c r="R171" s="224"/>
      <c r="S171" s="223"/>
      <c r="T171" s="223"/>
      <c r="U171" s="220">
        <f t="shared" si="133"/>
        <v>0</v>
      </c>
      <c r="V171">
        <f t="shared" si="134"/>
        <v>0</v>
      </c>
      <c r="W171" s="223"/>
    </row>
    <row r="172" spans="1:23">
      <c r="A172" s="225" t="s">
        <v>409</v>
      </c>
      <c r="B172" s="226"/>
      <c r="C172" s="227"/>
      <c r="D172" s="227"/>
      <c r="E172" s="225">
        <f t="shared" si="129"/>
        <v>0</v>
      </c>
      <c r="F172" s="228">
        <f t="shared" si="130"/>
        <v>0</v>
      </c>
      <c r="G172" s="227"/>
      <c r="I172" s="225" t="s">
        <v>409</v>
      </c>
      <c r="J172" s="226"/>
      <c r="K172" s="227"/>
      <c r="L172" s="227"/>
      <c r="M172" s="225">
        <f t="shared" si="131"/>
        <v>0</v>
      </c>
      <c r="N172" s="228">
        <f t="shared" si="132"/>
        <v>0</v>
      </c>
      <c r="O172" s="227"/>
      <c r="P172" s="223"/>
      <c r="Q172" s="225" t="s">
        <v>409</v>
      </c>
      <c r="R172" s="226"/>
      <c r="S172" s="227"/>
      <c r="T172" s="227"/>
      <c r="U172" s="225">
        <f t="shared" si="133"/>
        <v>0</v>
      </c>
      <c r="V172" s="228">
        <f t="shared" si="134"/>
        <v>0</v>
      </c>
      <c r="W172" s="227"/>
    </row>
    <row r="173" spans="1:23">
      <c r="A173" s="208" t="s">
        <v>13</v>
      </c>
      <c r="B173" s="209">
        <f t="shared" ref="B173:G173" si="135">SUM(B165:B172)</f>
        <v>0</v>
      </c>
      <c r="C173" s="210">
        <f t="shared" si="135"/>
        <v>0</v>
      </c>
      <c r="D173" s="210">
        <f t="shared" si="135"/>
        <v>0</v>
      </c>
      <c r="E173" s="210">
        <f t="shared" si="135"/>
        <v>0</v>
      </c>
      <c r="F173" s="210">
        <f t="shared" si="135"/>
        <v>0</v>
      </c>
      <c r="G173" s="210">
        <f t="shared" si="135"/>
        <v>0</v>
      </c>
      <c r="I173" s="208" t="s">
        <v>13</v>
      </c>
      <c r="J173" s="209">
        <f t="shared" ref="J173:O173" si="136">SUM(J165:J172)</f>
        <v>0</v>
      </c>
      <c r="K173" s="210">
        <f t="shared" si="136"/>
        <v>0</v>
      </c>
      <c r="L173" s="210">
        <f t="shared" si="136"/>
        <v>0</v>
      </c>
      <c r="M173" s="210">
        <f t="shared" si="136"/>
        <v>0</v>
      </c>
      <c r="N173" s="210">
        <f t="shared" si="136"/>
        <v>0</v>
      </c>
      <c r="O173" s="210">
        <f t="shared" si="136"/>
        <v>0</v>
      </c>
      <c r="P173" s="210"/>
      <c r="Q173" s="208" t="s">
        <v>13</v>
      </c>
      <c r="R173" s="209">
        <f t="shared" ref="R173:W173" si="137">SUM(R165:R172)</f>
        <v>0</v>
      </c>
      <c r="S173" s="210">
        <f t="shared" si="137"/>
        <v>0</v>
      </c>
      <c r="T173" s="210">
        <f t="shared" si="137"/>
        <v>0</v>
      </c>
      <c r="U173" s="210">
        <f t="shared" si="137"/>
        <v>0</v>
      </c>
      <c r="V173" s="210">
        <f t="shared" si="137"/>
        <v>0</v>
      </c>
      <c r="W173" s="210">
        <f t="shared" si="137"/>
        <v>0</v>
      </c>
    </row>
    <row r="174" spans="1:23">
      <c r="A174" s="229">
        <f>'[2]Подаци о школи'!$B$21</f>
        <v>0</v>
      </c>
      <c r="I174" s="229">
        <f>'[2]Подаци о школи'!$B$21</f>
        <v>0</v>
      </c>
      <c r="Q174" s="229">
        <f>'[2]Подаци о школи'!$B$21</f>
        <v>0</v>
      </c>
    </row>
    <row r="175" spans="1:23" s="214" customFormat="1" ht="67.2">
      <c r="A175" s="212" t="s">
        <v>381</v>
      </c>
      <c r="B175" s="213" t="s">
        <v>396</v>
      </c>
      <c r="C175" s="212" t="s">
        <v>397</v>
      </c>
      <c r="D175" s="212" t="s">
        <v>398</v>
      </c>
      <c r="E175" s="213" t="s">
        <v>399</v>
      </c>
      <c r="F175" s="213" t="s">
        <v>400</v>
      </c>
      <c r="G175" s="213" t="s">
        <v>401</v>
      </c>
      <c r="I175" s="215" t="s">
        <v>381</v>
      </c>
      <c r="J175" s="216" t="s">
        <v>396</v>
      </c>
      <c r="K175" s="215" t="s">
        <v>397</v>
      </c>
      <c r="L175" s="215" t="s">
        <v>398</v>
      </c>
      <c r="M175" s="216" t="s">
        <v>399</v>
      </c>
      <c r="N175" s="216" t="s">
        <v>400</v>
      </c>
      <c r="O175" s="216" t="s">
        <v>401</v>
      </c>
      <c r="P175" s="217"/>
      <c r="Q175" s="218" t="s">
        <v>381</v>
      </c>
      <c r="R175" s="219" t="s">
        <v>396</v>
      </c>
      <c r="S175" s="218" t="s">
        <v>397</v>
      </c>
      <c r="T175" s="218" t="s">
        <v>398</v>
      </c>
      <c r="U175" s="219" t="s">
        <v>399</v>
      </c>
      <c r="V175" s="219" t="s">
        <v>400</v>
      </c>
      <c r="W175" s="219" t="s">
        <v>401</v>
      </c>
    </row>
    <row r="176" spans="1:23">
      <c r="A176" s="220" t="s">
        <v>402</v>
      </c>
      <c r="B176" s="221"/>
      <c r="C176" s="222"/>
      <c r="D176" s="222"/>
      <c r="E176" s="220">
        <f>B176+C176+2*D176</f>
        <v>0</v>
      </c>
      <c r="F176">
        <f>ROUNDUP(E176/30,0)</f>
        <v>0</v>
      </c>
      <c r="G176" s="223"/>
      <c r="I176" s="220" t="s">
        <v>402</v>
      </c>
      <c r="J176" s="221"/>
      <c r="K176" s="222"/>
      <c r="L176" s="222"/>
      <c r="M176" s="220">
        <f>J176+K176+2*L176</f>
        <v>0</v>
      </c>
      <c r="N176">
        <f>ROUNDUP(M176/30,0)</f>
        <v>0</v>
      </c>
      <c r="O176" s="223"/>
      <c r="P176" s="223"/>
      <c r="Q176" s="220" t="s">
        <v>402</v>
      </c>
      <c r="R176" s="221"/>
      <c r="S176" s="222"/>
      <c r="T176" s="222"/>
      <c r="U176" s="220">
        <f>R176+S176+2*T176</f>
        <v>0</v>
      </c>
      <c r="V176">
        <f>ROUNDUP(U176/30,0)</f>
        <v>0</v>
      </c>
      <c r="W176" s="223"/>
    </row>
    <row r="177" spans="1:23">
      <c r="A177" s="220" t="s">
        <v>403</v>
      </c>
      <c r="B177" s="224"/>
      <c r="C177" s="223"/>
      <c r="D177" s="223"/>
      <c r="E177" s="220">
        <f t="shared" ref="E177:E183" si="138">B177+C177+2*D177</f>
        <v>0</v>
      </c>
      <c r="F177">
        <f t="shared" ref="F177:F183" si="139">ROUNDUP(E177/30,0)</f>
        <v>0</v>
      </c>
      <c r="G177" s="223"/>
      <c r="I177" s="220" t="s">
        <v>403</v>
      </c>
      <c r="J177" s="224"/>
      <c r="K177" s="223"/>
      <c r="L177" s="223"/>
      <c r="M177" s="220">
        <f t="shared" ref="M177:M183" si="140">J177+K177+2*L177</f>
        <v>0</v>
      </c>
      <c r="N177">
        <f t="shared" ref="N177:N183" si="141">ROUNDUP(M177/30,0)</f>
        <v>0</v>
      </c>
      <c r="O177" s="223"/>
      <c r="P177" s="223"/>
      <c r="Q177" s="220" t="s">
        <v>403</v>
      </c>
      <c r="R177" s="224"/>
      <c r="S177" s="223"/>
      <c r="T177" s="223"/>
      <c r="U177" s="220">
        <f t="shared" ref="U177:U183" si="142">R177+S177+2*T177</f>
        <v>0</v>
      </c>
      <c r="V177">
        <f t="shared" ref="V177:V183" si="143">ROUNDUP(U177/30,0)</f>
        <v>0</v>
      </c>
      <c r="W177" s="223"/>
    </row>
    <row r="178" spans="1:23">
      <c r="A178" s="220" t="s">
        <v>404</v>
      </c>
      <c r="B178" s="224"/>
      <c r="C178" s="223"/>
      <c r="D178" s="223"/>
      <c r="E178" s="220">
        <f t="shared" si="138"/>
        <v>0</v>
      </c>
      <c r="F178">
        <f t="shared" si="139"/>
        <v>0</v>
      </c>
      <c r="G178" s="223"/>
      <c r="I178" s="220" t="s">
        <v>404</v>
      </c>
      <c r="J178" s="224"/>
      <c r="K178" s="223"/>
      <c r="L178" s="223"/>
      <c r="M178" s="220">
        <f t="shared" si="140"/>
        <v>0</v>
      </c>
      <c r="N178">
        <f t="shared" si="141"/>
        <v>0</v>
      </c>
      <c r="O178" s="223"/>
      <c r="P178" s="223"/>
      <c r="Q178" s="220" t="s">
        <v>404</v>
      </c>
      <c r="R178" s="224"/>
      <c r="S178" s="223"/>
      <c r="T178" s="223"/>
      <c r="U178" s="220">
        <f t="shared" si="142"/>
        <v>0</v>
      </c>
      <c r="V178">
        <f t="shared" si="143"/>
        <v>0</v>
      </c>
      <c r="W178" s="223"/>
    </row>
    <row r="179" spans="1:23">
      <c r="A179" s="220" t="s">
        <v>405</v>
      </c>
      <c r="B179" s="224"/>
      <c r="C179" s="223"/>
      <c r="D179" s="223"/>
      <c r="E179" s="220">
        <f t="shared" si="138"/>
        <v>0</v>
      </c>
      <c r="F179">
        <f t="shared" si="139"/>
        <v>0</v>
      </c>
      <c r="G179" s="223"/>
      <c r="I179" s="220" t="s">
        <v>405</v>
      </c>
      <c r="J179" s="224"/>
      <c r="K179" s="223"/>
      <c r="L179" s="223"/>
      <c r="M179" s="220">
        <f t="shared" si="140"/>
        <v>0</v>
      </c>
      <c r="N179">
        <f t="shared" si="141"/>
        <v>0</v>
      </c>
      <c r="O179" s="223"/>
      <c r="P179" s="223"/>
      <c r="Q179" s="220" t="s">
        <v>405</v>
      </c>
      <c r="R179" s="224"/>
      <c r="S179" s="223"/>
      <c r="T179" s="223"/>
      <c r="U179" s="220">
        <f t="shared" si="142"/>
        <v>0</v>
      </c>
      <c r="V179">
        <f t="shared" si="143"/>
        <v>0</v>
      </c>
      <c r="W179" s="223"/>
    </row>
    <row r="180" spans="1:23">
      <c r="A180" s="220" t="s">
        <v>406</v>
      </c>
      <c r="B180" s="224"/>
      <c r="C180" s="223"/>
      <c r="D180" s="223"/>
      <c r="E180" s="220">
        <f t="shared" si="138"/>
        <v>0</v>
      </c>
      <c r="F180">
        <f t="shared" si="139"/>
        <v>0</v>
      </c>
      <c r="G180" s="223"/>
      <c r="I180" s="220" t="s">
        <v>406</v>
      </c>
      <c r="J180" s="224"/>
      <c r="K180" s="223"/>
      <c r="L180" s="223"/>
      <c r="M180" s="220">
        <f t="shared" si="140"/>
        <v>0</v>
      </c>
      <c r="N180">
        <f t="shared" si="141"/>
        <v>0</v>
      </c>
      <c r="O180" s="223"/>
      <c r="P180" s="223"/>
      <c r="Q180" s="220" t="s">
        <v>406</v>
      </c>
      <c r="R180" s="224"/>
      <c r="S180" s="223"/>
      <c r="T180" s="223"/>
      <c r="U180" s="220">
        <f t="shared" si="142"/>
        <v>0</v>
      </c>
      <c r="V180">
        <f t="shared" si="143"/>
        <v>0</v>
      </c>
      <c r="W180" s="223"/>
    </row>
    <row r="181" spans="1:23">
      <c r="A181" s="220" t="s">
        <v>407</v>
      </c>
      <c r="B181" s="224"/>
      <c r="C181" s="223"/>
      <c r="D181" s="223"/>
      <c r="E181" s="220">
        <f t="shared" si="138"/>
        <v>0</v>
      </c>
      <c r="F181">
        <f t="shared" si="139"/>
        <v>0</v>
      </c>
      <c r="G181" s="223"/>
      <c r="I181" s="220" t="s">
        <v>407</v>
      </c>
      <c r="J181" s="224"/>
      <c r="K181" s="223"/>
      <c r="L181" s="223"/>
      <c r="M181" s="220">
        <f t="shared" si="140"/>
        <v>0</v>
      </c>
      <c r="N181">
        <f t="shared" si="141"/>
        <v>0</v>
      </c>
      <c r="O181" s="223"/>
      <c r="P181" s="223"/>
      <c r="Q181" s="220" t="s">
        <v>407</v>
      </c>
      <c r="R181" s="224"/>
      <c r="S181" s="223"/>
      <c r="T181" s="223"/>
      <c r="U181" s="220">
        <f t="shared" si="142"/>
        <v>0</v>
      </c>
      <c r="V181">
        <f t="shared" si="143"/>
        <v>0</v>
      </c>
      <c r="W181" s="223"/>
    </row>
    <row r="182" spans="1:23">
      <c r="A182" s="220" t="s">
        <v>408</v>
      </c>
      <c r="B182" s="224"/>
      <c r="C182" s="223"/>
      <c r="D182" s="223"/>
      <c r="E182" s="220">
        <f t="shared" si="138"/>
        <v>0</v>
      </c>
      <c r="F182">
        <f t="shared" si="139"/>
        <v>0</v>
      </c>
      <c r="G182" s="223"/>
      <c r="I182" s="220" t="s">
        <v>408</v>
      </c>
      <c r="J182" s="224"/>
      <c r="K182" s="223"/>
      <c r="L182" s="223"/>
      <c r="M182" s="220">
        <f t="shared" si="140"/>
        <v>0</v>
      </c>
      <c r="N182">
        <f t="shared" si="141"/>
        <v>0</v>
      </c>
      <c r="O182" s="223"/>
      <c r="P182" s="223"/>
      <c r="Q182" s="220" t="s">
        <v>408</v>
      </c>
      <c r="R182" s="224"/>
      <c r="S182" s="223"/>
      <c r="T182" s="223"/>
      <c r="U182" s="220">
        <f t="shared" si="142"/>
        <v>0</v>
      </c>
      <c r="V182">
        <f t="shared" si="143"/>
        <v>0</v>
      </c>
      <c r="W182" s="223"/>
    </row>
    <row r="183" spans="1:23">
      <c r="A183" s="225" t="s">
        <v>409</v>
      </c>
      <c r="B183" s="226"/>
      <c r="C183" s="227"/>
      <c r="D183" s="227"/>
      <c r="E183" s="225">
        <f t="shared" si="138"/>
        <v>0</v>
      </c>
      <c r="F183" s="228">
        <f t="shared" si="139"/>
        <v>0</v>
      </c>
      <c r="G183" s="227"/>
      <c r="I183" s="225" t="s">
        <v>409</v>
      </c>
      <c r="J183" s="226"/>
      <c r="K183" s="227"/>
      <c r="L183" s="227"/>
      <c r="M183" s="225">
        <f t="shared" si="140"/>
        <v>0</v>
      </c>
      <c r="N183" s="228">
        <f t="shared" si="141"/>
        <v>0</v>
      </c>
      <c r="O183" s="227"/>
      <c r="P183" s="223"/>
      <c r="Q183" s="225" t="s">
        <v>409</v>
      </c>
      <c r="R183" s="226"/>
      <c r="S183" s="227"/>
      <c r="T183" s="227"/>
      <c r="U183" s="225">
        <f t="shared" si="142"/>
        <v>0</v>
      </c>
      <c r="V183" s="228">
        <f t="shared" si="143"/>
        <v>0</v>
      </c>
      <c r="W183" s="227"/>
    </row>
    <row r="184" spans="1:23">
      <c r="A184" s="208" t="s">
        <v>13</v>
      </c>
      <c r="B184" s="209">
        <f t="shared" ref="B184:G184" si="144">SUM(B176:B183)</f>
        <v>0</v>
      </c>
      <c r="C184" s="210">
        <f t="shared" si="144"/>
        <v>0</v>
      </c>
      <c r="D184" s="210">
        <f t="shared" si="144"/>
        <v>0</v>
      </c>
      <c r="E184" s="210">
        <f t="shared" si="144"/>
        <v>0</v>
      </c>
      <c r="F184" s="210">
        <f t="shared" si="144"/>
        <v>0</v>
      </c>
      <c r="G184" s="210">
        <f t="shared" si="144"/>
        <v>0</v>
      </c>
      <c r="I184" s="208" t="s">
        <v>13</v>
      </c>
      <c r="J184" s="209">
        <f t="shared" ref="J184:O184" si="145">SUM(J176:J183)</f>
        <v>0</v>
      </c>
      <c r="K184" s="210">
        <f t="shared" si="145"/>
        <v>0</v>
      </c>
      <c r="L184" s="210">
        <f t="shared" si="145"/>
        <v>0</v>
      </c>
      <c r="M184" s="210">
        <f t="shared" si="145"/>
        <v>0</v>
      </c>
      <c r="N184" s="210">
        <f t="shared" si="145"/>
        <v>0</v>
      </c>
      <c r="O184" s="210">
        <f t="shared" si="145"/>
        <v>0</v>
      </c>
      <c r="P184" s="210"/>
      <c r="Q184" s="208" t="s">
        <v>13</v>
      </c>
      <c r="R184" s="209">
        <f t="shared" ref="R184:W184" si="146">SUM(R176:R183)</f>
        <v>0</v>
      </c>
      <c r="S184" s="210">
        <f t="shared" si="146"/>
        <v>0</v>
      </c>
      <c r="T184" s="210">
        <f t="shared" si="146"/>
        <v>0</v>
      </c>
      <c r="U184" s="210">
        <f t="shared" si="146"/>
        <v>0</v>
      </c>
      <c r="V184" s="210">
        <f t="shared" si="146"/>
        <v>0</v>
      </c>
      <c r="W184" s="210">
        <f t="shared" si="146"/>
        <v>0</v>
      </c>
    </row>
    <row r="185" spans="1:23">
      <c r="A185" s="229">
        <f>'[2]Подаци о школи'!$B$22</f>
        <v>0</v>
      </c>
      <c r="I185" s="229">
        <f>'[2]Подаци о школи'!$B$22</f>
        <v>0</v>
      </c>
      <c r="Q185" s="229">
        <f>'[2]Подаци о школи'!$B$22</f>
        <v>0</v>
      </c>
    </row>
    <row r="186" spans="1:23" s="214" customFormat="1" ht="67.2">
      <c r="A186" s="212" t="s">
        <v>382</v>
      </c>
      <c r="B186" s="213" t="s">
        <v>396</v>
      </c>
      <c r="C186" s="212" t="s">
        <v>397</v>
      </c>
      <c r="D186" s="212" t="s">
        <v>398</v>
      </c>
      <c r="E186" s="213" t="s">
        <v>399</v>
      </c>
      <c r="F186" s="213" t="s">
        <v>400</v>
      </c>
      <c r="G186" s="213" t="s">
        <v>401</v>
      </c>
      <c r="I186" s="215" t="s">
        <v>382</v>
      </c>
      <c r="J186" s="216" t="s">
        <v>396</v>
      </c>
      <c r="K186" s="215" t="s">
        <v>397</v>
      </c>
      <c r="L186" s="215" t="s">
        <v>398</v>
      </c>
      <c r="M186" s="216" t="s">
        <v>399</v>
      </c>
      <c r="N186" s="216" t="s">
        <v>400</v>
      </c>
      <c r="O186" s="216" t="s">
        <v>401</v>
      </c>
      <c r="P186" s="217"/>
      <c r="Q186" s="218" t="s">
        <v>382</v>
      </c>
      <c r="R186" s="219" t="s">
        <v>396</v>
      </c>
      <c r="S186" s="218" t="s">
        <v>397</v>
      </c>
      <c r="T186" s="218" t="s">
        <v>398</v>
      </c>
      <c r="U186" s="219" t="s">
        <v>399</v>
      </c>
      <c r="V186" s="219" t="s">
        <v>400</v>
      </c>
      <c r="W186" s="219" t="s">
        <v>401</v>
      </c>
    </row>
    <row r="187" spans="1:23">
      <c r="A187" s="220" t="s">
        <v>402</v>
      </c>
      <c r="B187" s="221"/>
      <c r="C187" s="222"/>
      <c r="D187" s="222"/>
      <c r="E187" s="220">
        <f>B187+C187+2*D187</f>
        <v>0</v>
      </c>
      <c r="F187">
        <f>ROUNDUP(E187/30,0)</f>
        <v>0</v>
      </c>
      <c r="G187" s="223"/>
      <c r="I187" s="220" t="s">
        <v>402</v>
      </c>
      <c r="J187" s="221"/>
      <c r="K187" s="222"/>
      <c r="L187" s="222"/>
      <c r="M187" s="220">
        <f>J187+K187+2*L187</f>
        <v>0</v>
      </c>
      <c r="N187">
        <f>ROUNDUP(M187/30,0)</f>
        <v>0</v>
      </c>
      <c r="O187" s="223"/>
      <c r="P187" s="223"/>
      <c r="Q187" s="220" t="s">
        <v>402</v>
      </c>
      <c r="R187" s="221"/>
      <c r="S187" s="222"/>
      <c r="T187" s="222"/>
      <c r="U187" s="220">
        <f>R187+S187+2*T187</f>
        <v>0</v>
      </c>
      <c r="V187">
        <f>ROUNDUP(U187/30,0)</f>
        <v>0</v>
      </c>
      <c r="W187" s="223"/>
    </row>
    <row r="188" spans="1:23">
      <c r="A188" s="220" t="s">
        <v>403</v>
      </c>
      <c r="B188" s="224"/>
      <c r="C188" s="223"/>
      <c r="D188" s="223"/>
      <c r="E188" s="220">
        <f t="shared" ref="E188:E194" si="147">B188+C188+2*D188</f>
        <v>0</v>
      </c>
      <c r="F188">
        <f t="shared" ref="F188:F194" si="148">ROUNDUP(E188/30,0)</f>
        <v>0</v>
      </c>
      <c r="G188" s="223"/>
      <c r="I188" s="220" t="s">
        <v>403</v>
      </c>
      <c r="J188" s="224"/>
      <c r="K188" s="223"/>
      <c r="L188" s="223"/>
      <c r="M188" s="220">
        <f t="shared" ref="M188:M194" si="149">J188+K188+2*L188</f>
        <v>0</v>
      </c>
      <c r="N188">
        <f t="shared" ref="N188:N194" si="150">ROUNDUP(M188/30,0)</f>
        <v>0</v>
      </c>
      <c r="O188" s="223"/>
      <c r="P188" s="223"/>
      <c r="Q188" s="220" t="s">
        <v>403</v>
      </c>
      <c r="R188" s="224"/>
      <c r="S188" s="223"/>
      <c r="T188" s="223"/>
      <c r="U188" s="220">
        <f t="shared" ref="U188:U194" si="151">R188+S188+2*T188</f>
        <v>0</v>
      </c>
      <c r="V188">
        <f t="shared" ref="V188:V194" si="152">ROUNDUP(U188/30,0)</f>
        <v>0</v>
      </c>
      <c r="W188" s="223"/>
    </row>
    <row r="189" spans="1:23">
      <c r="A189" s="220" t="s">
        <v>404</v>
      </c>
      <c r="B189" s="224"/>
      <c r="C189" s="223"/>
      <c r="D189" s="223"/>
      <c r="E189" s="220">
        <f t="shared" si="147"/>
        <v>0</v>
      </c>
      <c r="F189">
        <f t="shared" si="148"/>
        <v>0</v>
      </c>
      <c r="G189" s="223"/>
      <c r="I189" s="220" t="s">
        <v>404</v>
      </c>
      <c r="J189" s="224"/>
      <c r="K189" s="223"/>
      <c r="L189" s="223"/>
      <c r="M189" s="220">
        <f t="shared" si="149"/>
        <v>0</v>
      </c>
      <c r="N189">
        <f t="shared" si="150"/>
        <v>0</v>
      </c>
      <c r="O189" s="223"/>
      <c r="P189" s="223"/>
      <c r="Q189" s="220" t="s">
        <v>404</v>
      </c>
      <c r="R189" s="224"/>
      <c r="S189" s="223"/>
      <c r="T189" s="223"/>
      <c r="U189" s="220">
        <f t="shared" si="151"/>
        <v>0</v>
      </c>
      <c r="V189">
        <f t="shared" si="152"/>
        <v>0</v>
      </c>
      <c r="W189" s="223"/>
    </row>
    <row r="190" spans="1:23">
      <c r="A190" s="220" t="s">
        <v>405</v>
      </c>
      <c r="B190" s="224"/>
      <c r="C190" s="223"/>
      <c r="D190" s="223"/>
      <c r="E190" s="220">
        <f t="shared" si="147"/>
        <v>0</v>
      </c>
      <c r="F190">
        <f t="shared" si="148"/>
        <v>0</v>
      </c>
      <c r="G190" s="223"/>
      <c r="I190" s="220" t="s">
        <v>405</v>
      </c>
      <c r="J190" s="224"/>
      <c r="K190" s="223"/>
      <c r="L190" s="223"/>
      <c r="M190" s="220">
        <f t="shared" si="149"/>
        <v>0</v>
      </c>
      <c r="N190">
        <f t="shared" si="150"/>
        <v>0</v>
      </c>
      <c r="O190" s="223"/>
      <c r="P190" s="223"/>
      <c r="Q190" s="220" t="s">
        <v>405</v>
      </c>
      <c r="R190" s="224"/>
      <c r="S190" s="223"/>
      <c r="T190" s="223"/>
      <c r="U190" s="220">
        <f t="shared" si="151"/>
        <v>0</v>
      </c>
      <c r="V190">
        <f t="shared" si="152"/>
        <v>0</v>
      </c>
      <c r="W190" s="223"/>
    </row>
    <row r="191" spans="1:23">
      <c r="A191" s="220" t="s">
        <v>406</v>
      </c>
      <c r="B191" s="224"/>
      <c r="C191" s="223"/>
      <c r="D191" s="223"/>
      <c r="E191" s="220">
        <f t="shared" si="147"/>
        <v>0</v>
      </c>
      <c r="F191">
        <f t="shared" si="148"/>
        <v>0</v>
      </c>
      <c r="G191" s="223"/>
      <c r="I191" s="220" t="s">
        <v>406</v>
      </c>
      <c r="J191" s="224"/>
      <c r="K191" s="223"/>
      <c r="L191" s="223"/>
      <c r="M191" s="220">
        <f t="shared" si="149"/>
        <v>0</v>
      </c>
      <c r="N191">
        <f t="shared" si="150"/>
        <v>0</v>
      </c>
      <c r="O191" s="223"/>
      <c r="P191" s="223"/>
      <c r="Q191" s="220" t="s">
        <v>406</v>
      </c>
      <c r="R191" s="224"/>
      <c r="S191" s="223"/>
      <c r="T191" s="223"/>
      <c r="U191" s="220">
        <f t="shared" si="151"/>
        <v>0</v>
      </c>
      <c r="V191">
        <f t="shared" si="152"/>
        <v>0</v>
      </c>
      <c r="W191" s="223"/>
    </row>
    <row r="192" spans="1:23">
      <c r="A192" s="220" t="s">
        <v>407</v>
      </c>
      <c r="B192" s="224"/>
      <c r="C192" s="223"/>
      <c r="D192" s="223"/>
      <c r="E192" s="220">
        <f t="shared" si="147"/>
        <v>0</v>
      </c>
      <c r="F192">
        <f t="shared" si="148"/>
        <v>0</v>
      </c>
      <c r="G192" s="223"/>
      <c r="I192" s="220" t="s">
        <v>407</v>
      </c>
      <c r="J192" s="224"/>
      <c r="K192" s="223"/>
      <c r="L192" s="223"/>
      <c r="M192" s="220">
        <f t="shared" si="149"/>
        <v>0</v>
      </c>
      <c r="N192">
        <f t="shared" si="150"/>
        <v>0</v>
      </c>
      <c r="O192" s="223"/>
      <c r="P192" s="223"/>
      <c r="Q192" s="220" t="s">
        <v>407</v>
      </c>
      <c r="R192" s="224"/>
      <c r="S192" s="223"/>
      <c r="T192" s="223"/>
      <c r="U192" s="220">
        <f t="shared" si="151"/>
        <v>0</v>
      </c>
      <c r="V192">
        <f t="shared" si="152"/>
        <v>0</v>
      </c>
      <c r="W192" s="223"/>
    </row>
    <row r="193" spans="1:23">
      <c r="A193" s="220" t="s">
        <v>408</v>
      </c>
      <c r="B193" s="224"/>
      <c r="C193" s="223"/>
      <c r="D193" s="223"/>
      <c r="E193" s="220">
        <f t="shared" si="147"/>
        <v>0</v>
      </c>
      <c r="F193">
        <f t="shared" si="148"/>
        <v>0</v>
      </c>
      <c r="G193" s="223"/>
      <c r="I193" s="220" t="s">
        <v>408</v>
      </c>
      <c r="J193" s="224"/>
      <c r="K193" s="223"/>
      <c r="L193" s="223"/>
      <c r="M193" s="220">
        <f t="shared" si="149"/>
        <v>0</v>
      </c>
      <c r="N193">
        <f t="shared" si="150"/>
        <v>0</v>
      </c>
      <c r="O193" s="223"/>
      <c r="P193" s="223"/>
      <c r="Q193" s="220" t="s">
        <v>408</v>
      </c>
      <c r="R193" s="224"/>
      <c r="S193" s="223"/>
      <c r="T193" s="223"/>
      <c r="U193" s="220">
        <f t="shared" si="151"/>
        <v>0</v>
      </c>
      <c r="V193">
        <f t="shared" si="152"/>
        <v>0</v>
      </c>
      <c r="W193" s="223"/>
    </row>
    <row r="194" spans="1:23">
      <c r="A194" s="225" t="s">
        <v>409</v>
      </c>
      <c r="B194" s="226"/>
      <c r="C194" s="227"/>
      <c r="D194" s="227"/>
      <c r="E194" s="225">
        <f t="shared" si="147"/>
        <v>0</v>
      </c>
      <c r="F194" s="228">
        <f t="shared" si="148"/>
        <v>0</v>
      </c>
      <c r="G194" s="227"/>
      <c r="I194" s="225" t="s">
        <v>409</v>
      </c>
      <c r="J194" s="226"/>
      <c r="K194" s="227"/>
      <c r="L194" s="227"/>
      <c r="M194" s="225">
        <f t="shared" si="149"/>
        <v>0</v>
      </c>
      <c r="N194" s="228">
        <f t="shared" si="150"/>
        <v>0</v>
      </c>
      <c r="O194" s="227"/>
      <c r="P194" s="223"/>
      <c r="Q194" s="225" t="s">
        <v>409</v>
      </c>
      <c r="R194" s="226"/>
      <c r="S194" s="227"/>
      <c r="T194" s="227"/>
      <c r="U194" s="225">
        <f t="shared" si="151"/>
        <v>0</v>
      </c>
      <c r="V194" s="228">
        <f t="shared" si="152"/>
        <v>0</v>
      </c>
      <c r="W194" s="227"/>
    </row>
    <row r="195" spans="1:23">
      <c r="A195" s="208" t="s">
        <v>13</v>
      </c>
      <c r="B195" s="209">
        <f t="shared" ref="B195:G195" si="153">SUM(B187:B194)</f>
        <v>0</v>
      </c>
      <c r="C195" s="210">
        <f t="shared" si="153"/>
        <v>0</v>
      </c>
      <c r="D195" s="210">
        <f t="shared" si="153"/>
        <v>0</v>
      </c>
      <c r="E195" s="210">
        <f t="shared" si="153"/>
        <v>0</v>
      </c>
      <c r="F195" s="210">
        <f t="shared" si="153"/>
        <v>0</v>
      </c>
      <c r="G195" s="210">
        <f t="shared" si="153"/>
        <v>0</v>
      </c>
      <c r="I195" s="208" t="s">
        <v>13</v>
      </c>
      <c r="J195" s="209">
        <f t="shared" ref="J195:O195" si="154">SUM(J187:J194)</f>
        <v>0</v>
      </c>
      <c r="K195" s="210">
        <f t="shared" si="154"/>
        <v>0</v>
      </c>
      <c r="L195" s="210">
        <f t="shared" si="154"/>
        <v>0</v>
      </c>
      <c r="M195" s="210">
        <f t="shared" si="154"/>
        <v>0</v>
      </c>
      <c r="N195" s="210">
        <f t="shared" si="154"/>
        <v>0</v>
      </c>
      <c r="O195" s="210">
        <f t="shared" si="154"/>
        <v>0</v>
      </c>
      <c r="P195" s="210"/>
      <c r="Q195" s="208" t="s">
        <v>13</v>
      </c>
      <c r="R195" s="209">
        <f t="shared" ref="R195:W195" si="155">SUM(R187:R194)</f>
        <v>0</v>
      </c>
      <c r="S195" s="210">
        <f t="shared" si="155"/>
        <v>0</v>
      </c>
      <c r="T195" s="210">
        <f t="shared" si="155"/>
        <v>0</v>
      </c>
      <c r="U195" s="210">
        <f t="shared" si="155"/>
        <v>0</v>
      </c>
      <c r="V195" s="210">
        <f t="shared" si="155"/>
        <v>0</v>
      </c>
      <c r="W195" s="210">
        <f t="shared" si="155"/>
        <v>0</v>
      </c>
    </row>
    <row r="196" spans="1:23">
      <c r="A196" s="229">
        <f>'[2]Подаци о школи'!$B$23</f>
        <v>0</v>
      </c>
      <c r="I196" s="229">
        <f>'[2]Подаци о школи'!$B$23</f>
        <v>0</v>
      </c>
      <c r="Q196" s="229">
        <f>'[2]Подаци о школи'!$B$23</f>
        <v>0</v>
      </c>
    </row>
    <row r="197" spans="1:23" s="214" customFormat="1" ht="67.2">
      <c r="A197" s="212" t="s">
        <v>383</v>
      </c>
      <c r="B197" s="213" t="s">
        <v>396</v>
      </c>
      <c r="C197" s="212" t="s">
        <v>397</v>
      </c>
      <c r="D197" s="212" t="s">
        <v>398</v>
      </c>
      <c r="E197" s="213" t="s">
        <v>399</v>
      </c>
      <c r="F197" s="213" t="s">
        <v>400</v>
      </c>
      <c r="G197" s="213" t="s">
        <v>401</v>
      </c>
      <c r="I197" s="215" t="s">
        <v>383</v>
      </c>
      <c r="J197" s="216" t="s">
        <v>396</v>
      </c>
      <c r="K197" s="215" t="s">
        <v>397</v>
      </c>
      <c r="L197" s="215" t="s">
        <v>398</v>
      </c>
      <c r="M197" s="216" t="s">
        <v>399</v>
      </c>
      <c r="N197" s="216" t="s">
        <v>400</v>
      </c>
      <c r="O197" s="216" t="s">
        <v>401</v>
      </c>
      <c r="P197" s="217"/>
      <c r="Q197" s="218" t="s">
        <v>383</v>
      </c>
      <c r="R197" s="219" t="s">
        <v>396</v>
      </c>
      <c r="S197" s="218" t="s">
        <v>397</v>
      </c>
      <c r="T197" s="218" t="s">
        <v>398</v>
      </c>
      <c r="U197" s="219" t="s">
        <v>399</v>
      </c>
      <c r="V197" s="219" t="s">
        <v>400</v>
      </c>
      <c r="W197" s="219" t="s">
        <v>401</v>
      </c>
    </row>
    <row r="198" spans="1:23">
      <c r="A198" s="220" t="s">
        <v>402</v>
      </c>
      <c r="B198" s="221"/>
      <c r="C198" s="222"/>
      <c r="D198" s="222"/>
      <c r="E198" s="220">
        <f>B198+C198+2*D198</f>
        <v>0</v>
      </c>
      <c r="F198">
        <f>ROUNDUP(E198/30,0)</f>
        <v>0</v>
      </c>
      <c r="G198" s="223"/>
      <c r="I198" s="220" t="s">
        <v>402</v>
      </c>
      <c r="J198" s="221"/>
      <c r="K198" s="222"/>
      <c r="L198" s="222"/>
      <c r="M198" s="220">
        <f>J198+K198+2*L198</f>
        <v>0</v>
      </c>
      <c r="N198">
        <f>ROUNDUP(M198/30,0)</f>
        <v>0</v>
      </c>
      <c r="O198" s="223"/>
      <c r="P198" s="223"/>
      <c r="Q198" s="220" t="s">
        <v>402</v>
      </c>
      <c r="R198" s="221"/>
      <c r="S198" s="222"/>
      <c r="T198" s="222"/>
      <c r="U198" s="220">
        <f>R198+S198+2*T198</f>
        <v>0</v>
      </c>
      <c r="V198">
        <f>ROUNDUP(U198/30,0)</f>
        <v>0</v>
      </c>
      <c r="W198" s="223"/>
    </row>
    <row r="199" spans="1:23">
      <c r="A199" s="220" t="s">
        <v>403</v>
      </c>
      <c r="B199" s="224"/>
      <c r="C199" s="223"/>
      <c r="D199" s="223"/>
      <c r="E199" s="220">
        <f t="shared" ref="E199:E205" si="156">B199+C199+2*D199</f>
        <v>0</v>
      </c>
      <c r="F199">
        <f t="shared" ref="F199:F205" si="157">ROUNDUP(E199/30,0)</f>
        <v>0</v>
      </c>
      <c r="G199" s="223"/>
      <c r="I199" s="220" t="s">
        <v>403</v>
      </c>
      <c r="J199" s="224"/>
      <c r="K199" s="223"/>
      <c r="L199" s="223"/>
      <c r="M199" s="220">
        <f t="shared" ref="M199:M205" si="158">J199+K199+2*L199</f>
        <v>0</v>
      </c>
      <c r="N199">
        <f t="shared" ref="N199:N205" si="159">ROUNDUP(M199/30,0)</f>
        <v>0</v>
      </c>
      <c r="O199" s="223"/>
      <c r="P199" s="223"/>
      <c r="Q199" s="220" t="s">
        <v>403</v>
      </c>
      <c r="R199" s="224"/>
      <c r="S199" s="223"/>
      <c r="T199" s="223"/>
      <c r="U199" s="220">
        <f t="shared" ref="U199:U205" si="160">R199+S199+2*T199</f>
        <v>0</v>
      </c>
      <c r="V199">
        <f t="shared" ref="V199:V205" si="161">ROUNDUP(U199/30,0)</f>
        <v>0</v>
      </c>
      <c r="W199" s="223"/>
    </row>
    <row r="200" spans="1:23">
      <c r="A200" s="220" t="s">
        <v>404</v>
      </c>
      <c r="B200" s="224"/>
      <c r="C200" s="223"/>
      <c r="D200" s="223"/>
      <c r="E200" s="220">
        <f t="shared" si="156"/>
        <v>0</v>
      </c>
      <c r="F200">
        <f t="shared" si="157"/>
        <v>0</v>
      </c>
      <c r="G200" s="223"/>
      <c r="I200" s="220" t="s">
        <v>404</v>
      </c>
      <c r="J200" s="224"/>
      <c r="K200" s="223"/>
      <c r="L200" s="223"/>
      <c r="M200" s="220">
        <f t="shared" si="158"/>
        <v>0</v>
      </c>
      <c r="N200">
        <f t="shared" si="159"/>
        <v>0</v>
      </c>
      <c r="O200" s="223"/>
      <c r="P200" s="223"/>
      <c r="Q200" s="220" t="s">
        <v>404</v>
      </c>
      <c r="R200" s="224"/>
      <c r="S200" s="223"/>
      <c r="T200" s="223"/>
      <c r="U200" s="220">
        <f t="shared" si="160"/>
        <v>0</v>
      </c>
      <c r="V200">
        <f t="shared" si="161"/>
        <v>0</v>
      </c>
      <c r="W200" s="223"/>
    </row>
    <row r="201" spans="1:23">
      <c r="A201" s="220" t="s">
        <v>405</v>
      </c>
      <c r="B201" s="224"/>
      <c r="C201" s="223"/>
      <c r="D201" s="223"/>
      <c r="E201" s="220">
        <f t="shared" si="156"/>
        <v>0</v>
      </c>
      <c r="F201">
        <f t="shared" si="157"/>
        <v>0</v>
      </c>
      <c r="G201" s="223"/>
      <c r="I201" s="220" t="s">
        <v>405</v>
      </c>
      <c r="J201" s="224"/>
      <c r="K201" s="223"/>
      <c r="L201" s="223"/>
      <c r="M201" s="220">
        <f t="shared" si="158"/>
        <v>0</v>
      </c>
      <c r="N201">
        <f t="shared" si="159"/>
        <v>0</v>
      </c>
      <c r="O201" s="223"/>
      <c r="P201" s="223"/>
      <c r="Q201" s="220" t="s">
        <v>405</v>
      </c>
      <c r="R201" s="224"/>
      <c r="S201" s="223"/>
      <c r="T201" s="223"/>
      <c r="U201" s="220">
        <f t="shared" si="160"/>
        <v>0</v>
      </c>
      <c r="V201">
        <f t="shared" si="161"/>
        <v>0</v>
      </c>
      <c r="W201" s="223"/>
    </row>
    <row r="202" spans="1:23">
      <c r="A202" s="220" t="s">
        <v>406</v>
      </c>
      <c r="B202" s="224"/>
      <c r="C202" s="223"/>
      <c r="D202" s="223"/>
      <c r="E202" s="220">
        <f t="shared" si="156"/>
        <v>0</v>
      </c>
      <c r="F202">
        <f t="shared" si="157"/>
        <v>0</v>
      </c>
      <c r="G202" s="223"/>
      <c r="I202" s="220" t="s">
        <v>406</v>
      </c>
      <c r="J202" s="224"/>
      <c r="K202" s="223"/>
      <c r="L202" s="223"/>
      <c r="M202" s="220">
        <f t="shared" si="158"/>
        <v>0</v>
      </c>
      <c r="N202">
        <f t="shared" si="159"/>
        <v>0</v>
      </c>
      <c r="O202" s="223"/>
      <c r="P202" s="223"/>
      <c r="Q202" s="220" t="s">
        <v>406</v>
      </c>
      <c r="R202" s="224"/>
      <c r="S202" s="223"/>
      <c r="T202" s="223"/>
      <c r="U202" s="220">
        <f t="shared" si="160"/>
        <v>0</v>
      </c>
      <c r="V202">
        <f t="shared" si="161"/>
        <v>0</v>
      </c>
      <c r="W202" s="223"/>
    </row>
    <row r="203" spans="1:23">
      <c r="A203" s="220" t="s">
        <v>407</v>
      </c>
      <c r="B203" s="224"/>
      <c r="C203" s="223"/>
      <c r="D203" s="223"/>
      <c r="E203" s="220">
        <f t="shared" si="156"/>
        <v>0</v>
      </c>
      <c r="F203">
        <f t="shared" si="157"/>
        <v>0</v>
      </c>
      <c r="G203" s="223"/>
      <c r="I203" s="220" t="s">
        <v>407</v>
      </c>
      <c r="J203" s="224"/>
      <c r="K203" s="223"/>
      <c r="L203" s="223"/>
      <c r="M203" s="220">
        <f t="shared" si="158"/>
        <v>0</v>
      </c>
      <c r="N203">
        <f t="shared" si="159"/>
        <v>0</v>
      </c>
      <c r="O203" s="223"/>
      <c r="P203" s="223"/>
      <c r="Q203" s="220" t="s">
        <v>407</v>
      </c>
      <c r="R203" s="224"/>
      <c r="S203" s="223"/>
      <c r="T203" s="223"/>
      <c r="U203" s="220">
        <f t="shared" si="160"/>
        <v>0</v>
      </c>
      <c r="V203">
        <f t="shared" si="161"/>
        <v>0</v>
      </c>
      <c r="W203" s="223"/>
    </row>
    <row r="204" spans="1:23">
      <c r="A204" s="220" t="s">
        <v>408</v>
      </c>
      <c r="B204" s="224"/>
      <c r="C204" s="223"/>
      <c r="D204" s="223"/>
      <c r="E204" s="220">
        <f t="shared" si="156"/>
        <v>0</v>
      </c>
      <c r="F204">
        <f t="shared" si="157"/>
        <v>0</v>
      </c>
      <c r="G204" s="223"/>
      <c r="I204" s="220" t="s">
        <v>408</v>
      </c>
      <c r="J204" s="224"/>
      <c r="K204" s="223"/>
      <c r="L204" s="223"/>
      <c r="M204" s="220">
        <f t="shared" si="158"/>
        <v>0</v>
      </c>
      <c r="N204">
        <f t="shared" si="159"/>
        <v>0</v>
      </c>
      <c r="O204" s="223"/>
      <c r="P204" s="223"/>
      <c r="Q204" s="220" t="s">
        <v>408</v>
      </c>
      <c r="R204" s="224"/>
      <c r="S204" s="223"/>
      <c r="T204" s="223"/>
      <c r="U204" s="220">
        <f t="shared" si="160"/>
        <v>0</v>
      </c>
      <c r="V204">
        <f t="shared" si="161"/>
        <v>0</v>
      </c>
      <c r="W204" s="223"/>
    </row>
    <row r="205" spans="1:23">
      <c r="A205" s="225" t="s">
        <v>409</v>
      </c>
      <c r="B205" s="226"/>
      <c r="C205" s="227"/>
      <c r="D205" s="227"/>
      <c r="E205" s="225">
        <f t="shared" si="156"/>
        <v>0</v>
      </c>
      <c r="F205" s="228">
        <f t="shared" si="157"/>
        <v>0</v>
      </c>
      <c r="G205" s="227"/>
      <c r="I205" s="225" t="s">
        <v>409</v>
      </c>
      <c r="J205" s="226"/>
      <c r="K205" s="227"/>
      <c r="L205" s="227"/>
      <c r="M205" s="225">
        <f t="shared" si="158"/>
        <v>0</v>
      </c>
      <c r="N205" s="228">
        <f t="shared" si="159"/>
        <v>0</v>
      </c>
      <c r="O205" s="227"/>
      <c r="P205" s="223"/>
      <c r="Q205" s="225" t="s">
        <v>409</v>
      </c>
      <c r="R205" s="226"/>
      <c r="S205" s="227"/>
      <c r="T205" s="227"/>
      <c r="U205" s="225">
        <f t="shared" si="160"/>
        <v>0</v>
      </c>
      <c r="V205" s="228">
        <f t="shared" si="161"/>
        <v>0</v>
      </c>
      <c r="W205" s="227"/>
    </row>
    <row r="206" spans="1:23">
      <c r="A206" s="208" t="s">
        <v>13</v>
      </c>
      <c r="B206" s="209">
        <f t="shared" ref="B206:G206" si="162">SUM(B198:B205)</f>
        <v>0</v>
      </c>
      <c r="C206" s="210">
        <f t="shared" si="162"/>
        <v>0</v>
      </c>
      <c r="D206" s="210">
        <f t="shared" si="162"/>
        <v>0</v>
      </c>
      <c r="E206" s="210">
        <f t="shared" si="162"/>
        <v>0</v>
      </c>
      <c r="F206" s="210">
        <f t="shared" si="162"/>
        <v>0</v>
      </c>
      <c r="G206" s="210">
        <f t="shared" si="162"/>
        <v>0</v>
      </c>
      <c r="I206" s="208" t="s">
        <v>13</v>
      </c>
      <c r="J206" s="209">
        <f t="shared" ref="J206:O206" si="163">SUM(J198:J205)</f>
        <v>0</v>
      </c>
      <c r="K206" s="210">
        <f t="shared" si="163"/>
        <v>0</v>
      </c>
      <c r="L206" s="210">
        <f t="shared" si="163"/>
        <v>0</v>
      </c>
      <c r="M206" s="210">
        <f t="shared" si="163"/>
        <v>0</v>
      </c>
      <c r="N206" s="210">
        <f t="shared" si="163"/>
        <v>0</v>
      </c>
      <c r="O206" s="210">
        <f t="shared" si="163"/>
        <v>0</v>
      </c>
      <c r="P206" s="210"/>
      <c r="Q206" s="208" t="s">
        <v>13</v>
      </c>
      <c r="R206" s="209">
        <f t="shared" ref="R206:W206" si="164">SUM(R198:R205)</f>
        <v>0</v>
      </c>
      <c r="S206" s="210">
        <f t="shared" si="164"/>
        <v>0</v>
      </c>
      <c r="T206" s="210">
        <f t="shared" si="164"/>
        <v>0</v>
      </c>
      <c r="U206" s="210">
        <f t="shared" si="164"/>
        <v>0</v>
      </c>
      <c r="V206" s="210">
        <f t="shared" si="164"/>
        <v>0</v>
      </c>
      <c r="W206" s="210">
        <f t="shared" si="164"/>
        <v>0</v>
      </c>
    </row>
    <row r="207" spans="1:23">
      <c r="A207" s="229">
        <f>'[2]Подаци о школи'!$B$24</f>
        <v>0</v>
      </c>
      <c r="I207" s="229">
        <f>'[2]Подаци о школи'!$B$24</f>
        <v>0</v>
      </c>
      <c r="Q207" s="229">
        <f>'[2]Подаци о школи'!$B$24</f>
        <v>0</v>
      </c>
    </row>
    <row r="208" spans="1:23" s="214" customFormat="1" ht="67.2">
      <c r="A208" s="212" t="s">
        <v>384</v>
      </c>
      <c r="B208" s="213" t="s">
        <v>396</v>
      </c>
      <c r="C208" s="212" t="s">
        <v>397</v>
      </c>
      <c r="D208" s="212" t="s">
        <v>398</v>
      </c>
      <c r="E208" s="213" t="s">
        <v>399</v>
      </c>
      <c r="F208" s="213" t="s">
        <v>400</v>
      </c>
      <c r="G208" s="213" t="s">
        <v>401</v>
      </c>
      <c r="I208" s="215" t="s">
        <v>384</v>
      </c>
      <c r="J208" s="216" t="s">
        <v>396</v>
      </c>
      <c r="K208" s="215" t="s">
        <v>397</v>
      </c>
      <c r="L208" s="215" t="s">
        <v>398</v>
      </c>
      <c r="M208" s="216" t="s">
        <v>399</v>
      </c>
      <c r="N208" s="216" t="s">
        <v>400</v>
      </c>
      <c r="O208" s="216" t="s">
        <v>401</v>
      </c>
      <c r="P208" s="217"/>
      <c r="Q208" s="218" t="s">
        <v>384</v>
      </c>
      <c r="R208" s="219" t="s">
        <v>396</v>
      </c>
      <c r="S208" s="218" t="s">
        <v>397</v>
      </c>
      <c r="T208" s="218" t="s">
        <v>398</v>
      </c>
      <c r="U208" s="219" t="s">
        <v>399</v>
      </c>
      <c r="V208" s="219" t="s">
        <v>400</v>
      </c>
      <c r="W208" s="219" t="s">
        <v>401</v>
      </c>
    </row>
    <row r="209" spans="1:23">
      <c r="A209" s="220" t="s">
        <v>402</v>
      </c>
      <c r="B209" s="221"/>
      <c r="C209" s="222"/>
      <c r="D209" s="222"/>
      <c r="E209" s="220">
        <f>B209+C209+2*D209</f>
        <v>0</v>
      </c>
      <c r="F209">
        <f>ROUNDUP(E209/30,0)</f>
        <v>0</v>
      </c>
      <c r="G209" s="223"/>
      <c r="I209" s="220" t="s">
        <v>402</v>
      </c>
      <c r="J209" s="221"/>
      <c r="K209" s="222"/>
      <c r="L209" s="222"/>
      <c r="M209" s="220">
        <f>J209+K209+2*L209</f>
        <v>0</v>
      </c>
      <c r="N209">
        <f>ROUNDUP(M209/30,0)</f>
        <v>0</v>
      </c>
      <c r="O209" s="223"/>
      <c r="P209" s="223"/>
      <c r="Q209" s="220" t="s">
        <v>402</v>
      </c>
      <c r="R209" s="221"/>
      <c r="S209" s="222"/>
      <c r="T209" s="222"/>
      <c r="U209" s="220">
        <f>R209+S209+2*T209</f>
        <v>0</v>
      </c>
      <c r="V209">
        <f>ROUNDUP(U209/30,0)</f>
        <v>0</v>
      </c>
      <c r="W209" s="223"/>
    </row>
    <row r="210" spans="1:23">
      <c r="A210" s="220" t="s">
        <v>403</v>
      </c>
      <c r="B210" s="224"/>
      <c r="C210" s="223"/>
      <c r="D210" s="223"/>
      <c r="E210" s="220">
        <f t="shared" ref="E210:E216" si="165">B210+C210+2*D210</f>
        <v>0</v>
      </c>
      <c r="F210">
        <f t="shared" ref="F210:F216" si="166">ROUNDUP(E210/30,0)</f>
        <v>0</v>
      </c>
      <c r="G210" s="223"/>
      <c r="I210" s="220" t="s">
        <v>403</v>
      </c>
      <c r="J210" s="224"/>
      <c r="K210" s="223"/>
      <c r="L210" s="223"/>
      <c r="M210" s="220">
        <f t="shared" ref="M210:M216" si="167">J210+K210+2*L210</f>
        <v>0</v>
      </c>
      <c r="N210">
        <f t="shared" ref="N210:N216" si="168">ROUNDUP(M210/30,0)</f>
        <v>0</v>
      </c>
      <c r="O210" s="223"/>
      <c r="P210" s="223"/>
      <c r="Q210" s="220" t="s">
        <v>403</v>
      </c>
      <c r="R210" s="224"/>
      <c r="S210" s="223"/>
      <c r="T210" s="223"/>
      <c r="U210" s="220">
        <f t="shared" ref="U210:U216" si="169">R210+S210+2*T210</f>
        <v>0</v>
      </c>
      <c r="V210">
        <f t="shared" ref="V210:V216" si="170">ROUNDUP(U210/30,0)</f>
        <v>0</v>
      </c>
      <c r="W210" s="223"/>
    </row>
    <row r="211" spans="1:23">
      <c r="A211" s="220" t="s">
        <v>404</v>
      </c>
      <c r="B211" s="224"/>
      <c r="C211" s="223"/>
      <c r="D211" s="223"/>
      <c r="E211" s="220">
        <f t="shared" si="165"/>
        <v>0</v>
      </c>
      <c r="F211">
        <f t="shared" si="166"/>
        <v>0</v>
      </c>
      <c r="G211" s="223"/>
      <c r="I211" s="220" t="s">
        <v>404</v>
      </c>
      <c r="J211" s="224"/>
      <c r="K211" s="223"/>
      <c r="L211" s="223"/>
      <c r="M211" s="220">
        <f t="shared" si="167"/>
        <v>0</v>
      </c>
      <c r="N211">
        <f t="shared" si="168"/>
        <v>0</v>
      </c>
      <c r="O211" s="223"/>
      <c r="P211" s="223"/>
      <c r="Q211" s="220" t="s">
        <v>404</v>
      </c>
      <c r="R211" s="224"/>
      <c r="S211" s="223"/>
      <c r="T211" s="223"/>
      <c r="U211" s="220">
        <f t="shared" si="169"/>
        <v>0</v>
      </c>
      <c r="V211">
        <f t="shared" si="170"/>
        <v>0</v>
      </c>
      <c r="W211" s="223"/>
    </row>
    <row r="212" spans="1:23">
      <c r="A212" s="220" t="s">
        <v>405</v>
      </c>
      <c r="B212" s="224"/>
      <c r="C212" s="223"/>
      <c r="D212" s="223"/>
      <c r="E212" s="220">
        <f t="shared" si="165"/>
        <v>0</v>
      </c>
      <c r="F212">
        <f t="shared" si="166"/>
        <v>0</v>
      </c>
      <c r="G212" s="223"/>
      <c r="I212" s="220" t="s">
        <v>405</v>
      </c>
      <c r="J212" s="224"/>
      <c r="K212" s="223"/>
      <c r="L212" s="223"/>
      <c r="M212" s="220">
        <f t="shared" si="167"/>
        <v>0</v>
      </c>
      <c r="N212">
        <f t="shared" si="168"/>
        <v>0</v>
      </c>
      <c r="O212" s="223"/>
      <c r="P212" s="223"/>
      <c r="Q212" s="220" t="s">
        <v>405</v>
      </c>
      <c r="R212" s="224"/>
      <c r="S212" s="223"/>
      <c r="T212" s="223"/>
      <c r="U212" s="220">
        <f t="shared" si="169"/>
        <v>0</v>
      </c>
      <c r="V212">
        <f t="shared" si="170"/>
        <v>0</v>
      </c>
      <c r="W212" s="223"/>
    </row>
    <row r="213" spans="1:23">
      <c r="A213" s="220" t="s">
        <v>406</v>
      </c>
      <c r="B213" s="224"/>
      <c r="C213" s="223"/>
      <c r="D213" s="223"/>
      <c r="E213" s="220">
        <f t="shared" si="165"/>
        <v>0</v>
      </c>
      <c r="F213">
        <f t="shared" si="166"/>
        <v>0</v>
      </c>
      <c r="G213" s="223"/>
      <c r="I213" s="220" t="s">
        <v>406</v>
      </c>
      <c r="J213" s="224"/>
      <c r="K213" s="223"/>
      <c r="L213" s="223"/>
      <c r="M213" s="220">
        <f t="shared" si="167"/>
        <v>0</v>
      </c>
      <c r="N213">
        <f t="shared" si="168"/>
        <v>0</v>
      </c>
      <c r="O213" s="223"/>
      <c r="P213" s="223"/>
      <c r="Q213" s="220" t="s">
        <v>406</v>
      </c>
      <c r="R213" s="224"/>
      <c r="S213" s="223"/>
      <c r="T213" s="223"/>
      <c r="U213" s="220">
        <f t="shared" si="169"/>
        <v>0</v>
      </c>
      <c r="V213">
        <f t="shared" si="170"/>
        <v>0</v>
      </c>
      <c r="W213" s="223"/>
    </row>
    <row r="214" spans="1:23">
      <c r="A214" s="220" t="s">
        <v>407</v>
      </c>
      <c r="B214" s="224"/>
      <c r="C214" s="223"/>
      <c r="D214" s="223"/>
      <c r="E214" s="220">
        <f t="shared" si="165"/>
        <v>0</v>
      </c>
      <c r="F214">
        <f t="shared" si="166"/>
        <v>0</v>
      </c>
      <c r="G214" s="223"/>
      <c r="I214" s="220" t="s">
        <v>407</v>
      </c>
      <c r="J214" s="224"/>
      <c r="K214" s="223"/>
      <c r="L214" s="223"/>
      <c r="M214" s="220">
        <f t="shared" si="167"/>
        <v>0</v>
      </c>
      <c r="N214">
        <f t="shared" si="168"/>
        <v>0</v>
      </c>
      <c r="O214" s="223"/>
      <c r="P214" s="223"/>
      <c r="Q214" s="220" t="s">
        <v>407</v>
      </c>
      <c r="R214" s="224"/>
      <c r="S214" s="223"/>
      <c r="T214" s="223"/>
      <c r="U214" s="220">
        <f t="shared" si="169"/>
        <v>0</v>
      </c>
      <c r="V214">
        <f t="shared" si="170"/>
        <v>0</v>
      </c>
      <c r="W214" s="223"/>
    </row>
    <row r="215" spans="1:23">
      <c r="A215" s="220" t="s">
        <v>408</v>
      </c>
      <c r="B215" s="224"/>
      <c r="C215" s="223"/>
      <c r="D215" s="223"/>
      <c r="E215" s="220">
        <f t="shared" si="165"/>
        <v>0</v>
      </c>
      <c r="F215">
        <f t="shared" si="166"/>
        <v>0</v>
      </c>
      <c r="G215" s="223"/>
      <c r="I215" s="220" t="s">
        <v>408</v>
      </c>
      <c r="J215" s="224"/>
      <c r="K215" s="223"/>
      <c r="L215" s="223"/>
      <c r="M215" s="220">
        <f t="shared" si="167"/>
        <v>0</v>
      </c>
      <c r="N215">
        <f t="shared" si="168"/>
        <v>0</v>
      </c>
      <c r="O215" s="223"/>
      <c r="P215" s="223"/>
      <c r="Q215" s="220" t="s">
        <v>408</v>
      </c>
      <c r="R215" s="224"/>
      <c r="S215" s="223"/>
      <c r="T215" s="223"/>
      <c r="U215" s="220">
        <f t="shared" si="169"/>
        <v>0</v>
      </c>
      <c r="V215">
        <f t="shared" si="170"/>
        <v>0</v>
      </c>
      <c r="W215" s="223"/>
    </row>
    <row r="216" spans="1:23">
      <c r="A216" s="225" t="s">
        <v>409</v>
      </c>
      <c r="B216" s="226"/>
      <c r="C216" s="227"/>
      <c r="D216" s="227"/>
      <c r="E216" s="225">
        <f t="shared" si="165"/>
        <v>0</v>
      </c>
      <c r="F216" s="228">
        <f t="shared" si="166"/>
        <v>0</v>
      </c>
      <c r="G216" s="227"/>
      <c r="I216" s="225" t="s">
        <v>409</v>
      </c>
      <c r="J216" s="226"/>
      <c r="K216" s="227"/>
      <c r="L216" s="227"/>
      <c r="M216" s="225">
        <f t="shared" si="167"/>
        <v>0</v>
      </c>
      <c r="N216" s="228">
        <f t="shared" si="168"/>
        <v>0</v>
      </c>
      <c r="O216" s="227"/>
      <c r="P216" s="223"/>
      <c r="Q216" s="225" t="s">
        <v>409</v>
      </c>
      <c r="R216" s="226"/>
      <c r="S216" s="227"/>
      <c r="T216" s="227"/>
      <c r="U216" s="225">
        <f t="shared" si="169"/>
        <v>0</v>
      </c>
      <c r="V216" s="228">
        <f t="shared" si="170"/>
        <v>0</v>
      </c>
      <c r="W216" s="227"/>
    </row>
    <row r="217" spans="1:23">
      <c r="A217" s="208" t="s">
        <v>13</v>
      </c>
      <c r="B217" s="209">
        <f t="shared" ref="B217:G217" si="171">SUM(B209:B216)</f>
        <v>0</v>
      </c>
      <c r="C217" s="210">
        <f t="shared" si="171"/>
        <v>0</v>
      </c>
      <c r="D217" s="210">
        <f t="shared" si="171"/>
        <v>0</v>
      </c>
      <c r="E217" s="210">
        <f t="shared" si="171"/>
        <v>0</v>
      </c>
      <c r="F217" s="210">
        <f t="shared" si="171"/>
        <v>0</v>
      </c>
      <c r="G217" s="210">
        <f t="shared" si="171"/>
        <v>0</v>
      </c>
      <c r="I217" s="208" t="s">
        <v>13</v>
      </c>
      <c r="J217" s="209">
        <f t="shared" ref="J217:O217" si="172">SUM(J209:J216)</f>
        <v>0</v>
      </c>
      <c r="K217" s="210">
        <f t="shared" si="172"/>
        <v>0</v>
      </c>
      <c r="L217" s="210">
        <f t="shared" si="172"/>
        <v>0</v>
      </c>
      <c r="M217" s="210">
        <f t="shared" si="172"/>
        <v>0</v>
      </c>
      <c r="N217" s="210">
        <f t="shared" si="172"/>
        <v>0</v>
      </c>
      <c r="O217" s="210">
        <f t="shared" si="172"/>
        <v>0</v>
      </c>
      <c r="P217" s="210"/>
      <c r="Q217" s="208" t="s">
        <v>13</v>
      </c>
      <c r="R217" s="209">
        <f t="shared" ref="R217:W217" si="173">SUM(R209:R216)</f>
        <v>0</v>
      </c>
      <c r="S217" s="210">
        <f t="shared" si="173"/>
        <v>0</v>
      </c>
      <c r="T217" s="210">
        <f t="shared" si="173"/>
        <v>0</v>
      </c>
      <c r="U217" s="210">
        <f t="shared" si="173"/>
        <v>0</v>
      </c>
      <c r="V217" s="210">
        <f t="shared" si="173"/>
        <v>0</v>
      </c>
      <c r="W217" s="210">
        <f t="shared" si="173"/>
        <v>0</v>
      </c>
    </row>
    <row r="218" spans="1:23">
      <c r="A218" s="229">
        <f>'[2]Подаци о школи'!$B$25</f>
        <v>0</v>
      </c>
      <c r="I218" s="229">
        <f>'[2]Подаци о школи'!$B$25</f>
        <v>0</v>
      </c>
      <c r="Q218" s="229">
        <f>'[2]Подаци о школи'!$B$25</f>
        <v>0</v>
      </c>
    </row>
    <row r="219" spans="1:23" s="214" customFormat="1" ht="67.2">
      <c r="A219" s="212" t="s">
        <v>385</v>
      </c>
      <c r="B219" s="213" t="s">
        <v>396</v>
      </c>
      <c r="C219" s="212" t="s">
        <v>397</v>
      </c>
      <c r="D219" s="212" t="s">
        <v>398</v>
      </c>
      <c r="E219" s="213" t="s">
        <v>399</v>
      </c>
      <c r="F219" s="213" t="s">
        <v>400</v>
      </c>
      <c r="G219" s="213" t="s">
        <v>401</v>
      </c>
      <c r="I219" s="215" t="s">
        <v>385</v>
      </c>
      <c r="J219" s="216" t="s">
        <v>396</v>
      </c>
      <c r="K219" s="215" t="s">
        <v>397</v>
      </c>
      <c r="L219" s="215" t="s">
        <v>398</v>
      </c>
      <c r="M219" s="216" t="s">
        <v>399</v>
      </c>
      <c r="N219" s="216" t="s">
        <v>400</v>
      </c>
      <c r="O219" s="216" t="s">
        <v>401</v>
      </c>
      <c r="P219" s="217"/>
      <c r="Q219" s="218" t="s">
        <v>385</v>
      </c>
      <c r="R219" s="219" t="s">
        <v>396</v>
      </c>
      <c r="S219" s="218" t="s">
        <v>397</v>
      </c>
      <c r="T219" s="218" t="s">
        <v>398</v>
      </c>
      <c r="U219" s="219" t="s">
        <v>399</v>
      </c>
      <c r="V219" s="219" t="s">
        <v>400</v>
      </c>
      <c r="W219" s="219" t="s">
        <v>401</v>
      </c>
    </row>
    <row r="220" spans="1:23">
      <c r="A220" s="220" t="s">
        <v>402</v>
      </c>
      <c r="B220" s="221"/>
      <c r="C220" s="222"/>
      <c r="D220" s="222"/>
      <c r="E220" s="220">
        <f>B220+C220+2*D220</f>
        <v>0</v>
      </c>
      <c r="F220">
        <f>ROUNDUP(E220/30,0)</f>
        <v>0</v>
      </c>
      <c r="G220" s="223"/>
      <c r="I220" s="220" t="s">
        <v>402</v>
      </c>
      <c r="J220" s="221"/>
      <c r="K220" s="222"/>
      <c r="L220" s="222"/>
      <c r="M220" s="220">
        <f>J220+K220+2*L220</f>
        <v>0</v>
      </c>
      <c r="N220">
        <f>ROUNDUP(M220/30,0)</f>
        <v>0</v>
      </c>
      <c r="O220" s="223"/>
      <c r="P220" s="223"/>
      <c r="Q220" s="220" t="s">
        <v>402</v>
      </c>
      <c r="R220" s="221"/>
      <c r="S220" s="222"/>
      <c r="T220" s="222"/>
      <c r="U220" s="220">
        <f>R220+S220+2*T220</f>
        <v>0</v>
      </c>
      <c r="V220">
        <f>ROUNDUP(U220/30,0)</f>
        <v>0</v>
      </c>
      <c r="W220" s="223"/>
    </row>
    <row r="221" spans="1:23">
      <c r="A221" s="220" t="s">
        <v>403</v>
      </c>
      <c r="B221" s="224"/>
      <c r="C221" s="223"/>
      <c r="D221" s="223"/>
      <c r="E221" s="220">
        <f t="shared" ref="E221:E227" si="174">B221+C221+2*D221</f>
        <v>0</v>
      </c>
      <c r="F221">
        <f t="shared" ref="F221:F227" si="175">ROUNDUP(E221/30,0)</f>
        <v>0</v>
      </c>
      <c r="G221" s="223"/>
      <c r="I221" s="220" t="s">
        <v>403</v>
      </c>
      <c r="J221" s="224"/>
      <c r="K221" s="223"/>
      <c r="L221" s="223"/>
      <c r="M221" s="220">
        <f t="shared" ref="M221:M227" si="176">J221+K221+2*L221</f>
        <v>0</v>
      </c>
      <c r="N221">
        <f t="shared" ref="N221:N227" si="177">ROUNDUP(M221/30,0)</f>
        <v>0</v>
      </c>
      <c r="O221" s="223"/>
      <c r="P221" s="223"/>
      <c r="Q221" s="220" t="s">
        <v>403</v>
      </c>
      <c r="R221" s="224"/>
      <c r="S221" s="223"/>
      <c r="T221" s="223"/>
      <c r="U221" s="220">
        <f t="shared" ref="U221:U227" si="178">R221+S221+2*T221</f>
        <v>0</v>
      </c>
      <c r="V221">
        <f t="shared" ref="V221:V227" si="179">ROUNDUP(U221/30,0)</f>
        <v>0</v>
      </c>
      <c r="W221" s="223"/>
    </row>
    <row r="222" spans="1:23">
      <c r="A222" s="220" t="s">
        <v>404</v>
      </c>
      <c r="B222" s="224"/>
      <c r="C222" s="223"/>
      <c r="D222" s="223"/>
      <c r="E222" s="220">
        <f t="shared" si="174"/>
        <v>0</v>
      </c>
      <c r="F222">
        <f t="shared" si="175"/>
        <v>0</v>
      </c>
      <c r="G222" s="223"/>
      <c r="I222" s="220" t="s">
        <v>404</v>
      </c>
      <c r="J222" s="224"/>
      <c r="K222" s="223"/>
      <c r="L222" s="223"/>
      <c r="M222" s="220">
        <f t="shared" si="176"/>
        <v>0</v>
      </c>
      <c r="N222">
        <f t="shared" si="177"/>
        <v>0</v>
      </c>
      <c r="O222" s="223"/>
      <c r="P222" s="223"/>
      <c r="Q222" s="220" t="s">
        <v>404</v>
      </c>
      <c r="R222" s="224"/>
      <c r="S222" s="223"/>
      <c r="T222" s="223"/>
      <c r="U222" s="220">
        <f t="shared" si="178"/>
        <v>0</v>
      </c>
      <c r="V222">
        <f t="shared" si="179"/>
        <v>0</v>
      </c>
      <c r="W222" s="223"/>
    </row>
    <row r="223" spans="1:23">
      <c r="A223" s="220" t="s">
        <v>405</v>
      </c>
      <c r="B223" s="224"/>
      <c r="C223" s="223"/>
      <c r="D223" s="223"/>
      <c r="E223" s="220">
        <f t="shared" si="174"/>
        <v>0</v>
      </c>
      <c r="F223">
        <f t="shared" si="175"/>
        <v>0</v>
      </c>
      <c r="G223" s="223"/>
      <c r="I223" s="220" t="s">
        <v>405</v>
      </c>
      <c r="J223" s="224"/>
      <c r="K223" s="223"/>
      <c r="L223" s="223"/>
      <c r="M223" s="220">
        <f t="shared" si="176"/>
        <v>0</v>
      </c>
      <c r="N223">
        <f t="shared" si="177"/>
        <v>0</v>
      </c>
      <c r="O223" s="223"/>
      <c r="P223" s="223"/>
      <c r="Q223" s="220" t="s">
        <v>405</v>
      </c>
      <c r="R223" s="224"/>
      <c r="S223" s="223"/>
      <c r="T223" s="223"/>
      <c r="U223" s="220">
        <f t="shared" si="178"/>
        <v>0</v>
      </c>
      <c r="V223">
        <f t="shared" si="179"/>
        <v>0</v>
      </c>
      <c r="W223" s="223"/>
    </row>
    <row r="224" spans="1:23">
      <c r="A224" s="220" t="s">
        <v>406</v>
      </c>
      <c r="B224" s="224"/>
      <c r="C224" s="223"/>
      <c r="D224" s="223"/>
      <c r="E224" s="220">
        <f t="shared" si="174"/>
        <v>0</v>
      </c>
      <c r="F224">
        <f t="shared" si="175"/>
        <v>0</v>
      </c>
      <c r="G224" s="223"/>
      <c r="I224" s="220" t="s">
        <v>406</v>
      </c>
      <c r="J224" s="224"/>
      <c r="K224" s="223"/>
      <c r="L224" s="223"/>
      <c r="M224" s="220">
        <f t="shared" si="176"/>
        <v>0</v>
      </c>
      <c r="N224">
        <f t="shared" si="177"/>
        <v>0</v>
      </c>
      <c r="O224" s="223"/>
      <c r="P224" s="223"/>
      <c r="Q224" s="220" t="s">
        <v>406</v>
      </c>
      <c r="R224" s="224"/>
      <c r="S224" s="223"/>
      <c r="T224" s="223"/>
      <c r="U224" s="220">
        <f t="shared" si="178"/>
        <v>0</v>
      </c>
      <c r="V224">
        <f t="shared" si="179"/>
        <v>0</v>
      </c>
      <c r="W224" s="223"/>
    </row>
    <row r="225" spans="1:23">
      <c r="A225" s="220" t="s">
        <v>407</v>
      </c>
      <c r="B225" s="224"/>
      <c r="C225" s="223"/>
      <c r="D225" s="223"/>
      <c r="E225" s="220">
        <f t="shared" si="174"/>
        <v>0</v>
      </c>
      <c r="F225">
        <f t="shared" si="175"/>
        <v>0</v>
      </c>
      <c r="G225" s="223"/>
      <c r="I225" s="220" t="s">
        <v>407</v>
      </c>
      <c r="J225" s="224"/>
      <c r="K225" s="223"/>
      <c r="L225" s="223"/>
      <c r="M225" s="220">
        <f t="shared" si="176"/>
        <v>0</v>
      </c>
      <c r="N225">
        <f t="shared" si="177"/>
        <v>0</v>
      </c>
      <c r="O225" s="223"/>
      <c r="P225" s="223"/>
      <c r="Q225" s="220" t="s">
        <v>407</v>
      </c>
      <c r="R225" s="224"/>
      <c r="S225" s="223"/>
      <c r="T225" s="223"/>
      <c r="U225" s="220">
        <f t="shared" si="178"/>
        <v>0</v>
      </c>
      <c r="V225">
        <f t="shared" si="179"/>
        <v>0</v>
      </c>
      <c r="W225" s="223"/>
    </row>
    <row r="226" spans="1:23">
      <c r="A226" s="220" t="s">
        <v>408</v>
      </c>
      <c r="B226" s="224"/>
      <c r="C226" s="223"/>
      <c r="D226" s="223"/>
      <c r="E226" s="220">
        <f t="shared" si="174"/>
        <v>0</v>
      </c>
      <c r="F226">
        <f t="shared" si="175"/>
        <v>0</v>
      </c>
      <c r="G226" s="223"/>
      <c r="I226" s="220" t="s">
        <v>408</v>
      </c>
      <c r="J226" s="224"/>
      <c r="K226" s="223"/>
      <c r="L226" s="223"/>
      <c r="M226" s="220">
        <f t="shared" si="176"/>
        <v>0</v>
      </c>
      <c r="N226">
        <f t="shared" si="177"/>
        <v>0</v>
      </c>
      <c r="O226" s="223"/>
      <c r="P226" s="223"/>
      <c r="Q226" s="220" t="s">
        <v>408</v>
      </c>
      <c r="R226" s="224"/>
      <c r="S226" s="223"/>
      <c r="T226" s="223"/>
      <c r="U226" s="220">
        <f t="shared" si="178"/>
        <v>0</v>
      </c>
      <c r="V226">
        <f t="shared" si="179"/>
        <v>0</v>
      </c>
      <c r="W226" s="223"/>
    </row>
    <row r="227" spans="1:23">
      <c r="A227" s="225" t="s">
        <v>409</v>
      </c>
      <c r="B227" s="226"/>
      <c r="C227" s="227"/>
      <c r="D227" s="227"/>
      <c r="E227" s="225">
        <f t="shared" si="174"/>
        <v>0</v>
      </c>
      <c r="F227" s="228">
        <f t="shared" si="175"/>
        <v>0</v>
      </c>
      <c r="G227" s="227"/>
      <c r="I227" s="225" t="s">
        <v>409</v>
      </c>
      <c r="J227" s="226"/>
      <c r="K227" s="227"/>
      <c r="L227" s="227"/>
      <c r="M227" s="225">
        <f t="shared" si="176"/>
        <v>0</v>
      </c>
      <c r="N227" s="228">
        <f t="shared" si="177"/>
        <v>0</v>
      </c>
      <c r="O227" s="227"/>
      <c r="P227" s="223"/>
      <c r="Q227" s="225" t="s">
        <v>409</v>
      </c>
      <c r="R227" s="226"/>
      <c r="S227" s="227"/>
      <c r="T227" s="227"/>
      <c r="U227" s="225">
        <f t="shared" si="178"/>
        <v>0</v>
      </c>
      <c r="V227" s="228">
        <f t="shared" si="179"/>
        <v>0</v>
      </c>
      <c r="W227" s="227"/>
    </row>
    <row r="228" spans="1:23">
      <c r="A228" s="208" t="s">
        <v>13</v>
      </c>
      <c r="B228" s="209">
        <f t="shared" ref="B228:G228" si="180">SUM(B220:B227)</f>
        <v>0</v>
      </c>
      <c r="C228" s="210">
        <f t="shared" si="180"/>
        <v>0</v>
      </c>
      <c r="D228" s="210">
        <f t="shared" si="180"/>
        <v>0</v>
      </c>
      <c r="E228" s="210">
        <f t="shared" si="180"/>
        <v>0</v>
      </c>
      <c r="F228" s="210">
        <f t="shared" si="180"/>
        <v>0</v>
      </c>
      <c r="G228" s="210">
        <f t="shared" si="180"/>
        <v>0</v>
      </c>
      <c r="I228" s="208" t="s">
        <v>13</v>
      </c>
      <c r="J228" s="209">
        <f t="shared" ref="J228:O228" si="181">SUM(J220:J227)</f>
        <v>0</v>
      </c>
      <c r="K228" s="210">
        <f t="shared" si="181"/>
        <v>0</v>
      </c>
      <c r="L228" s="210">
        <f t="shared" si="181"/>
        <v>0</v>
      </c>
      <c r="M228" s="210">
        <f t="shared" si="181"/>
        <v>0</v>
      </c>
      <c r="N228" s="210">
        <f t="shared" si="181"/>
        <v>0</v>
      </c>
      <c r="O228" s="210">
        <f t="shared" si="181"/>
        <v>0</v>
      </c>
      <c r="P228" s="210"/>
      <c r="Q228" s="208" t="s">
        <v>13</v>
      </c>
      <c r="R228" s="209">
        <f t="shared" ref="R228:W228" si="182">SUM(R220:R227)</f>
        <v>0</v>
      </c>
      <c r="S228" s="210">
        <f t="shared" si="182"/>
        <v>0</v>
      </c>
      <c r="T228" s="210">
        <f t="shared" si="182"/>
        <v>0</v>
      </c>
      <c r="U228" s="210">
        <f t="shared" si="182"/>
        <v>0</v>
      </c>
      <c r="V228" s="210">
        <f t="shared" si="182"/>
        <v>0</v>
      </c>
      <c r="W228" s="210">
        <f t="shared" si="182"/>
        <v>0</v>
      </c>
    </row>
    <row r="229" spans="1:23">
      <c r="A229" s="229">
        <f>'[2]Подаци о школи'!$B$26</f>
        <v>0</v>
      </c>
      <c r="I229" s="229">
        <f>'[2]Подаци о школи'!$B$26</f>
        <v>0</v>
      </c>
      <c r="Q229" s="229">
        <f>'[2]Подаци о школи'!$B$26</f>
        <v>0</v>
      </c>
    </row>
    <row r="230" spans="1:23" s="214" customFormat="1" ht="67.2">
      <c r="A230" s="212" t="s">
        <v>386</v>
      </c>
      <c r="B230" s="213" t="s">
        <v>396</v>
      </c>
      <c r="C230" s="212" t="s">
        <v>397</v>
      </c>
      <c r="D230" s="212" t="s">
        <v>398</v>
      </c>
      <c r="E230" s="213" t="s">
        <v>399</v>
      </c>
      <c r="F230" s="213" t="s">
        <v>400</v>
      </c>
      <c r="G230" s="213" t="s">
        <v>401</v>
      </c>
      <c r="I230" s="215" t="s">
        <v>386</v>
      </c>
      <c r="J230" s="216" t="s">
        <v>396</v>
      </c>
      <c r="K230" s="215" t="s">
        <v>397</v>
      </c>
      <c r="L230" s="215" t="s">
        <v>398</v>
      </c>
      <c r="M230" s="216" t="s">
        <v>399</v>
      </c>
      <c r="N230" s="216" t="s">
        <v>400</v>
      </c>
      <c r="O230" s="216" t="s">
        <v>401</v>
      </c>
      <c r="P230" s="217"/>
      <c r="Q230" s="218" t="s">
        <v>386</v>
      </c>
      <c r="R230" s="219" t="s">
        <v>396</v>
      </c>
      <c r="S230" s="218" t="s">
        <v>397</v>
      </c>
      <c r="T230" s="218" t="s">
        <v>398</v>
      </c>
      <c r="U230" s="219" t="s">
        <v>399</v>
      </c>
      <c r="V230" s="219" t="s">
        <v>400</v>
      </c>
      <c r="W230" s="219" t="s">
        <v>401</v>
      </c>
    </row>
    <row r="231" spans="1:23">
      <c r="A231" s="220" t="s">
        <v>402</v>
      </c>
      <c r="B231" s="221"/>
      <c r="C231" s="222"/>
      <c r="D231" s="222"/>
      <c r="E231" s="220">
        <f>B231+C231+2*D231</f>
        <v>0</v>
      </c>
      <c r="F231">
        <f>ROUNDUP(E231/30,0)</f>
        <v>0</v>
      </c>
      <c r="G231" s="223"/>
      <c r="I231" s="220" t="s">
        <v>402</v>
      </c>
      <c r="J231" s="221"/>
      <c r="K231" s="222"/>
      <c r="L231" s="222"/>
      <c r="M231" s="220">
        <f>J231+K231+2*L231</f>
        <v>0</v>
      </c>
      <c r="N231">
        <f>ROUNDUP(M231/30,0)</f>
        <v>0</v>
      </c>
      <c r="O231" s="223"/>
      <c r="P231" s="223"/>
      <c r="Q231" s="220" t="s">
        <v>402</v>
      </c>
      <c r="R231" s="221"/>
      <c r="S231" s="222"/>
      <c r="T231" s="222"/>
      <c r="U231" s="220">
        <f>R231+S231+2*T231</f>
        <v>0</v>
      </c>
      <c r="V231">
        <f>ROUNDUP(U231/30,0)</f>
        <v>0</v>
      </c>
      <c r="W231" s="223"/>
    </row>
    <row r="232" spans="1:23">
      <c r="A232" s="220" t="s">
        <v>403</v>
      </c>
      <c r="B232" s="224"/>
      <c r="C232" s="223"/>
      <c r="D232" s="223"/>
      <c r="E232" s="220">
        <f t="shared" ref="E232:E238" si="183">B232+C232+2*D232</f>
        <v>0</v>
      </c>
      <c r="F232">
        <f t="shared" ref="F232:F238" si="184">ROUNDUP(E232/30,0)</f>
        <v>0</v>
      </c>
      <c r="G232" s="223"/>
      <c r="I232" s="220" t="s">
        <v>403</v>
      </c>
      <c r="J232" s="224"/>
      <c r="K232" s="223"/>
      <c r="L232" s="223"/>
      <c r="M232" s="220">
        <f t="shared" ref="M232:M238" si="185">J232+K232+2*L232</f>
        <v>0</v>
      </c>
      <c r="N232">
        <f t="shared" ref="N232:N238" si="186">ROUNDUP(M232/30,0)</f>
        <v>0</v>
      </c>
      <c r="O232" s="223"/>
      <c r="P232" s="223"/>
      <c r="Q232" s="220" t="s">
        <v>403</v>
      </c>
      <c r="R232" s="224"/>
      <c r="S232" s="223"/>
      <c r="T232" s="223"/>
      <c r="U232" s="220">
        <f t="shared" ref="U232:U238" si="187">R232+S232+2*T232</f>
        <v>0</v>
      </c>
      <c r="V232">
        <f t="shared" ref="V232:V238" si="188">ROUNDUP(U232/30,0)</f>
        <v>0</v>
      </c>
      <c r="W232" s="223"/>
    </row>
    <row r="233" spans="1:23">
      <c r="A233" s="220" t="s">
        <v>404</v>
      </c>
      <c r="B233" s="224"/>
      <c r="C233" s="223"/>
      <c r="D233" s="223"/>
      <c r="E233" s="220">
        <f t="shared" si="183"/>
        <v>0</v>
      </c>
      <c r="F233">
        <f t="shared" si="184"/>
        <v>0</v>
      </c>
      <c r="G233" s="223"/>
      <c r="I233" s="220" t="s">
        <v>404</v>
      </c>
      <c r="J233" s="224"/>
      <c r="K233" s="223"/>
      <c r="L233" s="223"/>
      <c r="M233" s="220">
        <f t="shared" si="185"/>
        <v>0</v>
      </c>
      <c r="N233">
        <f t="shared" si="186"/>
        <v>0</v>
      </c>
      <c r="O233" s="223"/>
      <c r="P233" s="223"/>
      <c r="Q233" s="220" t="s">
        <v>404</v>
      </c>
      <c r="R233" s="224"/>
      <c r="S233" s="223"/>
      <c r="T233" s="223"/>
      <c r="U233" s="220">
        <f t="shared" si="187"/>
        <v>0</v>
      </c>
      <c r="V233">
        <f t="shared" si="188"/>
        <v>0</v>
      </c>
      <c r="W233" s="223"/>
    </row>
    <row r="234" spans="1:23">
      <c r="A234" s="220" t="s">
        <v>405</v>
      </c>
      <c r="B234" s="224"/>
      <c r="C234" s="223"/>
      <c r="D234" s="223"/>
      <c r="E234" s="220">
        <f t="shared" si="183"/>
        <v>0</v>
      </c>
      <c r="F234">
        <f t="shared" si="184"/>
        <v>0</v>
      </c>
      <c r="G234" s="223"/>
      <c r="I234" s="220" t="s">
        <v>405</v>
      </c>
      <c r="J234" s="224"/>
      <c r="K234" s="223"/>
      <c r="L234" s="223"/>
      <c r="M234" s="220">
        <f t="shared" si="185"/>
        <v>0</v>
      </c>
      <c r="N234">
        <f t="shared" si="186"/>
        <v>0</v>
      </c>
      <c r="O234" s="223"/>
      <c r="P234" s="223"/>
      <c r="Q234" s="220" t="s">
        <v>405</v>
      </c>
      <c r="R234" s="224"/>
      <c r="S234" s="223"/>
      <c r="T234" s="223"/>
      <c r="U234" s="220">
        <f t="shared" si="187"/>
        <v>0</v>
      </c>
      <c r="V234">
        <f t="shared" si="188"/>
        <v>0</v>
      </c>
      <c r="W234" s="223"/>
    </row>
    <row r="235" spans="1:23">
      <c r="A235" s="220" t="s">
        <v>406</v>
      </c>
      <c r="B235" s="224"/>
      <c r="C235" s="223"/>
      <c r="D235" s="223"/>
      <c r="E235" s="220">
        <f t="shared" si="183"/>
        <v>0</v>
      </c>
      <c r="F235">
        <f t="shared" si="184"/>
        <v>0</v>
      </c>
      <c r="G235" s="223"/>
      <c r="I235" s="220" t="s">
        <v>406</v>
      </c>
      <c r="J235" s="224"/>
      <c r="K235" s="223"/>
      <c r="L235" s="223"/>
      <c r="M235" s="220">
        <f t="shared" si="185"/>
        <v>0</v>
      </c>
      <c r="N235">
        <f t="shared" si="186"/>
        <v>0</v>
      </c>
      <c r="O235" s="223"/>
      <c r="P235" s="223"/>
      <c r="Q235" s="220" t="s">
        <v>406</v>
      </c>
      <c r="R235" s="224"/>
      <c r="S235" s="223"/>
      <c r="T235" s="223"/>
      <c r="U235" s="220">
        <f t="shared" si="187"/>
        <v>0</v>
      </c>
      <c r="V235">
        <f t="shared" si="188"/>
        <v>0</v>
      </c>
      <c r="W235" s="223"/>
    </row>
    <row r="236" spans="1:23">
      <c r="A236" s="220" t="s">
        <v>407</v>
      </c>
      <c r="B236" s="224"/>
      <c r="C236" s="223"/>
      <c r="D236" s="223"/>
      <c r="E236" s="220">
        <f t="shared" si="183"/>
        <v>0</v>
      </c>
      <c r="F236">
        <f t="shared" si="184"/>
        <v>0</v>
      </c>
      <c r="G236" s="223"/>
      <c r="I236" s="220" t="s">
        <v>407</v>
      </c>
      <c r="J236" s="224"/>
      <c r="K236" s="223"/>
      <c r="L236" s="223"/>
      <c r="M236" s="220">
        <f t="shared" si="185"/>
        <v>0</v>
      </c>
      <c r="N236">
        <f t="shared" si="186"/>
        <v>0</v>
      </c>
      <c r="O236" s="223"/>
      <c r="P236" s="223"/>
      <c r="Q236" s="220" t="s">
        <v>407</v>
      </c>
      <c r="R236" s="224"/>
      <c r="S236" s="223"/>
      <c r="T236" s="223"/>
      <c r="U236" s="220">
        <f t="shared" si="187"/>
        <v>0</v>
      </c>
      <c r="V236">
        <f t="shared" si="188"/>
        <v>0</v>
      </c>
      <c r="W236" s="223"/>
    </row>
    <row r="237" spans="1:23">
      <c r="A237" s="220" t="s">
        <v>408</v>
      </c>
      <c r="B237" s="224"/>
      <c r="C237" s="223"/>
      <c r="D237" s="223"/>
      <c r="E237" s="220">
        <f t="shared" si="183"/>
        <v>0</v>
      </c>
      <c r="F237">
        <f t="shared" si="184"/>
        <v>0</v>
      </c>
      <c r="G237" s="223"/>
      <c r="I237" s="220" t="s">
        <v>408</v>
      </c>
      <c r="J237" s="224"/>
      <c r="K237" s="223"/>
      <c r="L237" s="223"/>
      <c r="M237" s="220">
        <f t="shared" si="185"/>
        <v>0</v>
      </c>
      <c r="N237">
        <f t="shared" si="186"/>
        <v>0</v>
      </c>
      <c r="O237" s="223"/>
      <c r="P237" s="223"/>
      <c r="Q237" s="220" t="s">
        <v>408</v>
      </c>
      <c r="R237" s="224"/>
      <c r="S237" s="223"/>
      <c r="T237" s="223"/>
      <c r="U237" s="220">
        <f t="shared" si="187"/>
        <v>0</v>
      </c>
      <c r="V237">
        <f t="shared" si="188"/>
        <v>0</v>
      </c>
      <c r="W237" s="223"/>
    </row>
    <row r="238" spans="1:23">
      <c r="A238" s="225" t="s">
        <v>409</v>
      </c>
      <c r="B238" s="226"/>
      <c r="C238" s="227"/>
      <c r="D238" s="227"/>
      <c r="E238" s="225">
        <f t="shared" si="183"/>
        <v>0</v>
      </c>
      <c r="F238" s="228">
        <f t="shared" si="184"/>
        <v>0</v>
      </c>
      <c r="G238" s="227"/>
      <c r="I238" s="225" t="s">
        <v>409</v>
      </c>
      <c r="J238" s="226"/>
      <c r="K238" s="227"/>
      <c r="L238" s="227"/>
      <c r="M238" s="225">
        <f t="shared" si="185"/>
        <v>0</v>
      </c>
      <c r="N238" s="228">
        <f t="shared" si="186"/>
        <v>0</v>
      </c>
      <c r="O238" s="227"/>
      <c r="P238" s="223"/>
      <c r="Q238" s="225" t="s">
        <v>409</v>
      </c>
      <c r="R238" s="226"/>
      <c r="S238" s="227"/>
      <c r="T238" s="227"/>
      <c r="U238" s="225">
        <f t="shared" si="187"/>
        <v>0</v>
      </c>
      <c r="V238" s="228">
        <f t="shared" si="188"/>
        <v>0</v>
      </c>
      <c r="W238" s="227"/>
    </row>
    <row r="239" spans="1:23">
      <c r="A239" s="208" t="s">
        <v>13</v>
      </c>
      <c r="B239" s="209">
        <f t="shared" ref="B239:G239" si="189">SUM(B231:B238)</f>
        <v>0</v>
      </c>
      <c r="C239" s="210">
        <f t="shared" si="189"/>
        <v>0</v>
      </c>
      <c r="D239" s="210">
        <f t="shared" si="189"/>
        <v>0</v>
      </c>
      <c r="E239" s="210">
        <f t="shared" si="189"/>
        <v>0</v>
      </c>
      <c r="F239" s="210">
        <f t="shared" si="189"/>
        <v>0</v>
      </c>
      <c r="G239" s="210">
        <f t="shared" si="189"/>
        <v>0</v>
      </c>
      <c r="I239" s="208" t="s">
        <v>13</v>
      </c>
      <c r="J239" s="209">
        <f t="shared" ref="J239:O239" si="190">SUM(J231:J238)</f>
        <v>0</v>
      </c>
      <c r="K239" s="210">
        <f t="shared" si="190"/>
        <v>0</v>
      </c>
      <c r="L239" s="210">
        <f t="shared" si="190"/>
        <v>0</v>
      </c>
      <c r="M239" s="210">
        <f t="shared" si="190"/>
        <v>0</v>
      </c>
      <c r="N239" s="210">
        <f t="shared" si="190"/>
        <v>0</v>
      </c>
      <c r="O239" s="210">
        <f t="shared" si="190"/>
        <v>0</v>
      </c>
      <c r="P239" s="210"/>
      <c r="Q239" s="208" t="s">
        <v>13</v>
      </c>
      <c r="R239" s="209">
        <f t="shared" ref="R239:W239" si="191">SUM(R231:R238)</f>
        <v>0</v>
      </c>
      <c r="S239" s="210">
        <f t="shared" si="191"/>
        <v>0</v>
      </c>
      <c r="T239" s="210">
        <f t="shared" si="191"/>
        <v>0</v>
      </c>
      <c r="U239" s="210">
        <f t="shared" si="191"/>
        <v>0</v>
      </c>
      <c r="V239" s="210">
        <f t="shared" si="191"/>
        <v>0</v>
      </c>
      <c r="W239" s="210">
        <f t="shared" si="191"/>
        <v>0</v>
      </c>
    </row>
    <row r="240" spans="1:23">
      <c r="A240" s="229">
        <f>'[2]Подаци о школи'!$B$27</f>
        <v>0</v>
      </c>
      <c r="I240" s="229">
        <f>'[2]Подаци о школи'!$B$27</f>
        <v>0</v>
      </c>
      <c r="Q240" s="229">
        <f>'[2]Подаци о школи'!$B$27</f>
        <v>0</v>
      </c>
    </row>
    <row r="241" spans="1:23" s="214" customFormat="1" ht="67.2">
      <c r="A241" s="212" t="s">
        <v>387</v>
      </c>
      <c r="B241" s="213" t="s">
        <v>396</v>
      </c>
      <c r="C241" s="212" t="s">
        <v>397</v>
      </c>
      <c r="D241" s="212" t="s">
        <v>398</v>
      </c>
      <c r="E241" s="213" t="s">
        <v>399</v>
      </c>
      <c r="F241" s="213" t="s">
        <v>400</v>
      </c>
      <c r="G241" s="213" t="s">
        <v>401</v>
      </c>
      <c r="I241" s="215" t="s">
        <v>387</v>
      </c>
      <c r="J241" s="216" t="s">
        <v>396</v>
      </c>
      <c r="K241" s="215" t="s">
        <v>397</v>
      </c>
      <c r="L241" s="215" t="s">
        <v>398</v>
      </c>
      <c r="M241" s="216" t="s">
        <v>399</v>
      </c>
      <c r="N241" s="216" t="s">
        <v>400</v>
      </c>
      <c r="O241" s="216" t="s">
        <v>401</v>
      </c>
      <c r="P241" s="217"/>
      <c r="Q241" s="218" t="s">
        <v>387</v>
      </c>
      <c r="R241" s="219" t="s">
        <v>396</v>
      </c>
      <c r="S241" s="218" t="s">
        <v>397</v>
      </c>
      <c r="T241" s="218" t="s">
        <v>398</v>
      </c>
      <c r="U241" s="219" t="s">
        <v>399</v>
      </c>
      <c r="V241" s="219" t="s">
        <v>400</v>
      </c>
      <c r="W241" s="219" t="s">
        <v>401</v>
      </c>
    </row>
    <row r="242" spans="1:23">
      <c r="A242" s="220" t="s">
        <v>402</v>
      </c>
      <c r="B242" s="221"/>
      <c r="C242" s="222"/>
      <c r="D242" s="222"/>
      <c r="E242" s="220">
        <f>B242+C242+2*D242</f>
        <v>0</v>
      </c>
      <c r="F242">
        <f>ROUNDUP(E242/30,0)</f>
        <v>0</v>
      </c>
      <c r="G242" s="223"/>
      <c r="I242" s="220" t="s">
        <v>402</v>
      </c>
      <c r="J242" s="221"/>
      <c r="K242" s="222"/>
      <c r="L242" s="222"/>
      <c r="M242" s="220">
        <f>J242+K242+2*L242</f>
        <v>0</v>
      </c>
      <c r="N242">
        <f>ROUNDUP(M242/30,0)</f>
        <v>0</v>
      </c>
      <c r="O242" s="223"/>
      <c r="P242" s="223"/>
      <c r="Q242" s="220" t="s">
        <v>402</v>
      </c>
      <c r="R242" s="221"/>
      <c r="S242" s="222"/>
      <c r="T242" s="222"/>
      <c r="U242" s="220">
        <f>R242+S242+2*T242</f>
        <v>0</v>
      </c>
      <c r="V242">
        <f>ROUNDUP(U242/30,0)</f>
        <v>0</v>
      </c>
      <c r="W242" s="223"/>
    </row>
    <row r="243" spans="1:23">
      <c r="A243" s="220" t="s">
        <v>403</v>
      </c>
      <c r="B243" s="224"/>
      <c r="C243" s="223"/>
      <c r="D243" s="223"/>
      <c r="E243" s="220">
        <f t="shared" ref="E243:E249" si="192">B243+C243+2*D243</f>
        <v>0</v>
      </c>
      <c r="F243">
        <f t="shared" ref="F243:F249" si="193">ROUNDUP(E243/30,0)</f>
        <v>0</v>
      </c>
      <c r="G243" s="223"/>
      <c r="I243" s="220" t="s">
        <v>403</v>
      </c>
      <c r="J243" s="224"/>
      <c r="K243" s="223"/>
      <c r="L243" s="223"/>
      <c r="M243" s="220">
        <f t="shared" ref="M243:M249" si="194">J243+K243+2*L243</f>
        <v>0</v>
      </c>
      <c r="N243">
        <f t="shared" ref="N243:N249" si="195">ROUNDUP(M243/30,0)</f>
        <v>0</v>
      </c>
      <c r="O243" s="223"/>
      <c r="P243" s="223"/>
      <c r="Q243" s="220" t="s">
        <v>403</v>
      </c>
      <c r="R243" s="224"/>
      <c r="S243" s="223"/>
      <c r="T243" s="223"/>
      <c r="U243" s="220">
        <f t="shared" ref="U243:U249" si="196">R243+S243+2*T243</f>
        <v>0</v>
      </c>
      <c r="V243">
        <f t="shared" ref="V243:V249" si="197">ROUNDUP(U243/30,0)</f>
        <v>0</v>
      </c>
      <c r="W243" s="223"/>
    </row>
    <row r="244" spans="1:23">
      <c r="A244" s="220" t="s">
        <v>404</v>
      </c>
      <c r="B244" s="224"/>
      <c r="C244" s="223"/>
      <c r="D244" s="223"/>
      <c r="E244" s="220">
        <f t="shared" si="192"/>
        <v>0</v>
      </c>
      <c r="F244">
        <f t="shared" si="193"/>
        <v>0</v>
      </c>
      <c r="G244" s="223"/>
      <c r="I244" s="220" t="s">
        <v>404</v>
      </c>
      <c r="J244" s="224"/>
      <c r="K244" s="223"/>
      <c r="L244" s="223"/>
      <c r="M244" s="220">
        <f t="shared" si="194"/>
        <v>0</v>
      </c>
      <c r="N244">
        <f t="shared" si="195"/>
        <v>0</v>
      </c>
      <c r="O244" s="223"/>
      <c r="P244" s="223"/>
      <c r="Q244" s="220" t="s">
        <v>404</v>
      </c>
      <c r="R244" s="224"/>
      <c r="S244" s="223"/>
      <c r="T244" s="223"/>
      <c r="U244" s="220">
        <f t="shared" si="196"/>
        <v>0</v>
      </c>
      <c r="V244">
        <f t="shared" si="197"/>
        <v>0</v>
      </c>
      <c r="W244" s="223"/>
    </row>
    <row r="245" spans="1:23">
      <c r="A245" s="220" t="s">
        <v>405</v>
      </c>
      <c r="B245" s="224"/>
      <c r="C245" s="223"/>
      <c r="D245" s="223"/>
      <c r="E245" s="220">
        <f t="shared" si="192"/>
        <v>0</v>
      </c>
      <c r="F245">
        <f t="shared" si="193"/>
        <v>0</v>
      </c>
      <c r="G245" s="223"/>
      <c r="I245" s="220" t="s">
        <v>405</v>
      </c>
      <c r="J245" s="224"/>
      <c r="K245" s="223"/>
      <c r="L245" s="223"/>
      <c r="M245" s="220">
        <f t="shared" si="194"/>
        <v>0</v>
      </c>
      <c r="N245">
        <f t="shared" si="195"/>
        <v>0</v>
      </c>
      <c r="O245" s="223"/>
      <c r="P245" s="223"/>
      <c r="Q245" s="220" t="s">
        <v>405</v>
      </c>
      <c r="R245" s="224"/>
      <c r="S245" s="223"/>
      <c r="T245" s="223"/>
      <c r="U245" s="220">
        <f t="shared" si="196"/>
        <v>0</v>
      </c>
      <c r="V245">
        <f t="shared" si="197"/>
        <v>0</v>
      </c>
      <c r="W245" s="223"/>
    </row>
    <row r="246" spans="1:23">
      <c r="A246" s="220" t="s">
        <v>406</v>
      </c>
      <c r="B246" s="224"/>
      <c r="C246" s="223"/>
      <c r="D246" s="223"/>
      <c r="E246" s="220">
        <f t="shared" si="192"/>
        <v>0</v>
      </c>
      <c r="F246">
        <f t="shared" si="193"/>
        <v>0</v>
      </c>
      <c r="G246" s="223"/>
      <c r="I246" s="220" t="s">
        <v>406</v>
      </c>
      <c r="J246" s="224"/>
      <c r="K246" s="223"/>
      <c r="L246" s="223"/>
      <c r="M246" s="220">
        <f t="shared" si="194"/>
        <v>0</v>
      </c>
      <c r="N246">
        <f t="shared" si="195"/>
        <v>0</v>
      </c>
      <c r="O246" s="223"/>
      <c r="P246" s="223"/>
      <c r="Q246" s="220" t="s">
        <v>406</v>
      </c>
      <c r="R246" s="224"/>
      <c r="S246" s="223"/>
      <c r="T246" s="223"/>
      <c r="U246" s="220">
        <f t="shared" si="196"/>
        <v>0</v>
      </c>
      <c r="V246">
        <f t="shared" si="197"/>
        <v>0</v>
      </c>
      <c r="W246" s="223"/>
    </row>
    <row r="247" spans="1:23">
      <c r="A247" s="220" t="s">
        <v>407</v>
      </c>
      <c r="B247" s="224"/>
      <c r="C247" s="223"/>
      <c r="D247" s="223"/>
      <c r="E247" s="220">
        <f t="shared" si="192"/>
        <v>0</v>
      </c>
      <c r="F247">
        <f t="shared" si="193"/>
        <v>0</v>
      </c>
      <c r="G247" s="223"/>
      <c r="I247" s="220" t="s">
        <v>407</v>
      </c>
      <c r="J247" s="224"/>
      <c r="K247" s="223"/>
      <c r="L247" s="223"/>
      <c r="M247" s="220">
        <f t="shared" si="194"/>
        <v>0</v>
      </c>
      <c r="N247">
        <f t="shared" si="195"/>
        <v>0</v>
      </c>
      <c r="O247" s="223"/>
      <c r="P247" s="223"/>
      <c r="Q247" s="220" t="s">
        <v>407</v>
      </c>
      <c r="R247" s="224"/>
      <c r="S247" s="223"/>
      <c r="T247" s="223"/>
      <c r="U247" s="220">
        <f t="shared" si="196"/>
        <v>0</v>
      </c>
      <c r="V247">
        <f t="shared" si="197"/>
        <v>0</v>
      </c>
      <c r="W247" s="223"/>
    </row>
    <row r="248" spans="1:23">
      <c r="A248" s="220" t="s">
        <v>408</v>
      </c>
      <c r="B248" s="224"/>
      <c r="C248" s="223"/>
      <c r="D248" s="223"/>
      <c r="E248" s="220">
        <f t="shared" si="192"/>
        <v>0</v>
      </c>
      <c r="F248">
        <f t="shared" si="193"/>
        <v>0</v>
      </c>
      <c r="G248" s="223"/>
      <c r="I248" s="220" t="s">
        <v>408</v>
      </c>
      <c r="J248" s="224"/>
      <c r="K248" s="223"/>
      <c r="L248" s="223"/>
      <c r="M248" s="220">
        <f t="shared" si="194"/>
        <v>0</v>
      </c>
      <c r="N248">
        <f t="shared" si="195"/>
        <v>0</v>
      </c>
      <c r="O248" s="223"/>
      <c r="P248" s="223"/>
      <c r="Q248" s="220" t="s">
        <v>408</v>
      </c>
      <c r="R248" s="224"/>
      <c r="S248" s="223"/>
      <c r="T248" s="223"/>
      <c r="U248" s="220">
        <f t="shared" si="196"/>
        <v>0</v>
      </c>
      <c r="V248">
        <f t="shared" si="197"/>
        <v>0</v>
      </c>
      <c r="W248" s="223"/>
    </row>
    <row r="249" spans="1:23">
      <c r="A249" s="225" t="s">
        <v>409</v>
      </c>
      <c r="B249" s="226"/>
      <c r="C249" s="227"/>
      <c r="D249" s="227"/>
      <c r="E249" s="225">
        <f t="shared" si="192"/>
        <v>0</v>
      </c>
      <c r="F249" s="228">
        <f t="shared" si="193"/>
        <v>0</v>
      </c>
      <c r="G249" s="227"/>
      <c r="I249" s="225" t="s">
        <v>409</v>
      </c>
      <c r="J249" s="226"/>
      <c r="K249" s="227"/>
      <c r="L249" s="227"/>
      <c r="M249" s="225">
        <f t="shared" si="194"/>
        <v>0</v>
      </c>
      <c r="N249" s="228">
        <f t="shared" si="195"/>
        <v>0</v>
      </c>
      <c r="O249" s="227"/>
      <c r="P249" s="223"/>
      <c r="Q249" s="225" t="s">
        <v>409</v>
      </c>
      <c r="R249" s="226"/>
      <c r="S249" s="227"/>
      <c r="T249" s="227"/>
      <c r="U249" s="225">
        <f t="shared" si="196"/>
        <v>0</v>
      </c>
      <c r="V249" s="228">
        <f t="shared" si="197"/>
        <v>0</v>
      </c>
      <c r="W249" s="227"/>
    </row>
    <row r="250" spans="1:23">
      <c r="A250" s="208" t="s">
        <v>13</v>
      </c>
      <c r="B250" s="209">
        <f t="shared" ref="B250:G250" si="198">SUM(B242:B249)</f>
        <v>0</v>
      </c>
      <c r="C250" s="210">
        <f t="shared" si="198"/>
        <v>0</v>
      </c>
      <c r="D250" s="210">
        <f t="shared" si="198"/>
        <v>0</v>
      </c>
      <c r="E250" s="210">
        <f t="shared" si="198"/>
        <v>0</v>
      </c>
      <c r="F250" s="210">
        <f t="shared" si="198"/>
        <v>0</v>
      </c>
      <c r="G250" s="210">
        <f t="shared" si="198"/>
        <v>0</v>
      </c>
      <c r="I250" s="208" t="s">
        <v>13</v>
      </c>
      <c r="J250" s="209">
        <f t="shared" ref="J250:O250" si="199">SUM(J242:J249)</f>
        <v>0</v>
      </c>
      <c r="K250" s="210">
        <f t="shared" si="199"/>
        <v>0</v>
      </c>
      <c r="L250" s="210">
        <f t="shared" si="199"/>
        <v>0</v>
      </c>
      <c r="M250" s="210">
        <f t="shared" si="199"/>
        <v>0</v>
      </c>
      <c r="N250" s="210">
        <f t="shared" si="199"/>
        <v>0</v>
      </c>
      <c r="O250" s="210">
        <f t="shared" si="199"/>
        <v>0</v>
      </c>
      <c r="P250" s="210"/>
      <c r="Q250" s="208" t="s">
        <v>13</v>
      </c>
      <c r="R250" s="209">
        <f t="shared" ref="R250:W250" si="200">SUM(R242:R249)</f>
        <v>0</v>
      </c>
      <c r="S250" s="210">
        <f t="shared" si="200"/>
        <v>0</v>
      </c>
      <c r="T250" s="210">
        <f t="shared" si="200"/>
        <v>0</v>
      </c>
      <c r="U250" s="210">
        <f t="shared" si="200"/>
        <v>0</v>
      </c>
      <c r="V250" s="210">
        <f t="shared" si="200"/>
        <v>0</v>
      </c>
      <c r="W250" s="210">
        <f t="shared" si="200"/>
        <v>0</v>
      </c>
    </row>
    <row r="251" spans="1:23">
      <c r="A251" s="229">
        <f>'[2]Подаци о школи'!$B$28</f>
        <v>0</v>
      </c>
      <c r="I251" s="229">
        <f>'[2]Подаци о школи'!$B$28</f>
        <v>0</v>
      </c>
      <c r="Q251" s="229">
        <f>'[2]Подаци о школи'!$B$28</f>
        <v>0</v>
      </c>
    </row>
    <row r="252" spans="1:23" s="214" customFormat="1" ht="67.2">
      <c r="A252" s="212" t="s">
        <v>388</v>
      </c>
      <c r="B252" s="213" t="s">
        <v>396</v>
      </c>
      <c r="C252" s="212" t="s">
        <v>397</v>
      </c>
      <c r="D252" s="212" t="s">
        <v>398</v>
      </c>
      <c r="E252" s="213" t="s">
        <v>399</v>
      </c>
      <c r="F252" s="213" t="s">
        <v>400</v>
      </c>
      <c r="G252" s="213" t="s">
        <v>401</v>
      </c>
      <c r="I252" s="215" t="s">
        <v>388</v>
      </c>
      <c r="J252" s="216" t="s">
        <v>396</v>
      </c>
      <c r="K252" s="215" t="s">
        <v>397</v>
      </c>
      <c r="L252" s="215" t="s">
        <v>398</v>
      </c>
      <c r="M252" s="216" t="s">
        <v>399</v>
      </c>
      <c r="N252" s="216" t="s">
        <v>400</v>
      </c>
      <c r="O252" s="216" t="s">
        <v>401</v>
      </c>
      <c r="P252" s="217"/>
      <c r="Q252" s="218" t="s">
        <v>388</v>
      </c>
      <c r="R252" s="219" t="s">
        <v>396</v>
      </c>
      <c r="S252" s="218" t="s">
        <v>397</v>
      </c>
      <c r="T252" s="218" t="s">
        <v>398</v>
      </c>
      <c r="U252" s="219" t="s">
        <v>399</v>
      </c>
      <c r="V252" s="219" t="s">
        <v>400</v>
      </c>
      <c r="W252" s="219" t="s">
        <v>401</v>
      </c>
    </row>
    <row r="253" spans="1:23">
      <c r="A253" s="220" t="s">
        <v>402</v>
      </c>
      <c r="B253" s="221"/>
      <c r="C253" s="222"/>
      <c r="D253" s="222"/>
      <c r="E253" s="220">
        <f>B253+C253+2*D253</f>
        <v>0</v>
      </c>
      <c r="F253">
        <f>ROUNDUP(E253/30,0)</f>
        <v>0</v>
      </c>
      <c r="G253" s="223"/>
      <c r="I253" s="220" t="s">
        <v>402</v>
      </c>
      <c r="J253" s="221"/>
      <c r="K253" s="222"/>
      <c r="L253" s="222"/>
      <c r="M253" s="220">
        <f>J253+K253+2*L253</f>
        <v>0</v>
      </c>
      <c r="N253">
        <f>ROUNDUP(M253/30,0)</f>
        <v>0</v>
      </c>
      <c r="O253" s="223"/>
      <c r="P253" s="223"/>
      <c r="Q253" s="220" t="s">
        <v>402</v>
      </c>
      <c r="R253" s="221"/>
      <c r="S253" s="222"/>
      <c r="T253" s="222"/>
      <c r="U253" s="220">
        <f>R253+S253+2*T253</f>
        <v>0</v>
      </c>
      <c r="V253">
        <f>ROUNDUP(U253/30,0)</f>
        <v>0</v>
      </c>
      <c r="W253" s="223"/>
    </row>
    <row r="254" spans="1:23">
      <c r="A254" s="220" t="s">
        <v>403</v>
      </c>
      <c r="B254" s="224"/>
      <c r="C254" s="223"/>
      <c r="D254" s="223"/>
      <c r="E254" s="220">
        <f t="shared" ref="E254:E260" si="201">B254+C254+2*D254</f>
        <v>0</v>
      </c>
      <c r="F254">
        <f t="shared" ref="F254:F260" si="202">ROUNDUP(E254/30,0)</f>
        <v>0</v>
      </c>
      <c r="G254" s="223"/>
      <c r="I254" s="220" t="s">
        <v>403</v>
      </c>
      <c r="J254" s="224"/>
      <c r="K254" s="223"/>
      <c r="L254" s="223"/>
      <c r="M254" s="220">
        <f t="shared" ref="M254:M260" si="203">J254+K254+2*L254</f>
        <v>0</v>
      </c>
      <c r="N254">
        <f t="shared" ref="N254:N260" si="204">ROUNDUP(M254/30,0)</f>
        <v>0</v>
      </c>
      <c r="O254" s="223"/>
      <c r="P254" s="223"/>
      <c r="Q254" s="220" t="s">
        <v>403</v>
      </c>
      <c r="R254" s="224"/>
      <c r="S254" s="223"/>
      <c r="T254" s="223"/>
      <c r="U254" s="220">
        <f t="shared" ref="U254:U260" si="205">R254+S254+2*T254</f>
        <v>0</v>
      </c>
      <c r="V254">
        <f t="shared" ref="V254:V260" si="206">ROUNDUP(U254/30,0)</f>
        <v>0</v>
      </c>
      <c r="W254" s="223"/>
    </row>
    <row r="255" spans="1:23">
      <c r="A255" s="220" t="s">
        <v>404</v>
      </c>
      <c r="B255" s="224"/>
      <c r="C255" s="223"/>
      <c r="D255" s="223"/>
      <c r="E255" s="220">
        <f t="shared" si="201"/>
        <v>0</v>
      </c>
      <c r="F255">
        <f t="shared" si="202"/>
        <v>0</v>
      </c>
      <c r="G255" s="223"/>
      <c r="I255" s="220" t="s">
        <v>404</v>
      </c>
      <c r="J255" s="224"/>
      <c r="K255" s="223"/>
      <c r="L255" s="223"/>
      <c r="M255" s="220">
        <f t="shared" si="203"/>
        <v>0</v>
      </c>
      <c r="N255">
        <f t="shared" si="204"/>
        <v>0</v>
      </c>
      <c r="O255" s="223"/>
      <c r="P255" s="223"/>
      <c r="Q255" s="220" t="s">
        <v>404</v>
      </c>
      <c r="R255" s="224"/>
      <c r="S255" s="223"/>
      <c r="T255" s="223"/>
      <c r="U255" s="220">
        <f t="shared" si="205"/>
        <v>0</v>
      </c>
      <c r="V255">
        <f t="shared" si="206"/>
        <v>0</v>
      </c>
      <c r="W255" s="223"/>
    </row>
    <row r="256" spans="1:23">
      <c r="A256" s="220" t="s">
        <v>405</v>
      </c>
      <c r="B256" s="224"/>
      <c r="C256" s="223"/>
      <c r="D256" s="223"/>
      <c r="E256" s="220">
        <f t="shared" si="201"/>
        <v>0</v>
      </c>
      <c r="F256">
        <f t="shared" si="202"/>
        <v>0</v>
      </c>
      <c r="G256" s="223"/>
      <c r="I256" s="220" t="s">
        <v>405</v>
      </c>
      <c r="J256" s="224"/>
      <c r="K256" s="223"/>
      <c r="L256" s="223"/>
      <c r="M256" s="220">
        <f t="shared" si="203"/>
        <v>0</v>
      </c>
      <c r="N256">
        <f t="shared" si="204"/>
        <v>0</v>
      </c>
      <c r="O256" s="223"/>
      <c r="P256" s="223"/>
      <c r="Q256" s="220" t="s">
        <v>405</v>
      </c>
      <c r="R256" s="224"/>
      <c r="S256" s="223"/>
      <c r="T256" s="223"/>
      <c r="U256" s="220">
        <f t="shared" si="205"/>
        <v>0</v>
      </c>
      <c r="V256">
        <f t="shared" si="206"/>
        <v>0</v>
      </c>
      <c r="W256" s="223"/>
    </row>
    <row r="257" spans="1:23">
      <c r="A257" s="220" t="s">
        <v>406</v>
      </c>
      <c r="B257" s="224"/>
      <c r="C257" s="223"/>
      <c r="D257" s="223"/>
      <c r="E257" s="220">
        <f t="shared" si="201"/>
        <v>0</v>
      </c>
      <c r="F257">
        <f t="shared" si="202"/>
        <v>0</v>
      </c>
      <c r="G257" s="223"/>
      <c r="I257" s="220" t="s">
        <v>406</v>
      </c>
      <c r="J257" s="224"/>
      <c r="K257" s="223"/>
      <c r="L257" s="223"/>
      <c r="M257" s="220">
        <f t="shared" si="203"/>
        <v>0</v>
      </c>
      <c r="N257">
        <f t="shared" si="204"/>
        <v>0</v>
      </c>
      <c r="O257" s="223"/>
      <c r="P257" s="223"/>
      <c r="Q257" s="220" t="s">
        <v>406</v>
      </c>
      <c r="R257" s="224"/>
      <c r="S257" s="223"/>
      <c r="T257" s="223"/>
      <c r="U257" s="220">
        <f t="shared" si="205"/>
        <v>0</v>
      </c>
      <c r="V257">
        <f t="shared" si="206"/>
        <v>0</v>
      </c>
      <c r="W257" s="223"/>
    </row>
    <row r="258" spans="1:23">
      <c r="A258" s="220" t="s">
        <v>407</v>
      </c>
      <c r="B258" s="224"/>
      <c r="C258" s="223"/>
      <c r="D258" s="223"/>
      <c r="E258" s="220">
        <f t="shared" si="201"/>
        <v>0</v>
      </c>
      <c r="F258">
        <f t="shared" si="202"/>
        <v>0</v>
      </c>
      <c r="G258" s="223"/>
      <c r="I258" s="220" t="s">
        <v>407</v>
      </c>
      <c r="J258" s="224"/>
      <c r="K258" s="223"/>
      <c r="L258" s="223"/>
      <c r="M258" s="220">
        <f t="shared" si="203"/>
        <v>0</v>
      </c>
      <c r="N258">
        <f t="shared" si="204"/>
        <v>0</v>
      </c>
      <c r="O258" s="223"/>
      <c r="P258" s="223"/>
      <c r="Q258" s="220" t="s">
        <v>407</v>
      </c>
      <c r="R258" s="224"/>
      <c r="S258" s="223"/>
      <c r="T258" s="223"/>
      <c r="U258" s="220">
        <f t="shared" si="205"/>
        <v>0</v>
      </c>
      <c r="V258">
        <f t="shared" si="206"/>
        <v>0</v>
      </c>
      <c r="W258" s="223"/>
    </row>
    <row r="259" spans="1:23">
      <c r="A259" s="220" t="s">
        <v>408</v>
      </c>
      <c r="B259" s="224"/>
      <c r="C259" s="223"/>
      <c r="D259" s="223"/>
      <c r="E259" s="220">
        <f t="shared" si="201"/>
        <v>0</v>
      </c>
      <c r="F259">
        <f t="shared" si="202"/>
        <v>0</v>
      </c>
      <c r="G259" s="223"/>
      <c r="I259" s="220" t="s">
        <v>408</v>
      </c>
      <c r="J259" s="224"/>
      <c r="K259" s="223"/>
      <c r="L259" s="223"/>
      <c r="M259" s="220">
        <f t="shared" si="203"/>
        <v>0</v>
      </c>
      <c r="N259">
        <f t="shared" si="204"/>
        <v>0</v>
      </c>
      <c r="O259" s="223"/>
      <c r="P259" s="223"/>
      <c r="Q259" s="220" t="s">
        <v>408</v>
      </c>
      <c r="R259" s="224"/>
      <c r="S259" s="223"/>
      <c r="T259" s="223"/>
      <c r="U259" s="220">
        <f t="shared" si="205"/>
        <v>0</v>
      </c>
      <c r="V259">
        <f t="shared" si="206"/>
        <v>0</v>
      </c>
      <c r="W259" s="223"/>
    </row>
    <row r="260" spans="1:23">
      <c r="A260" s="225" t="s">
        <v>409</v>
      </c>
      <c r="B260" s="226"/>
      <c r="C260" s="227"/>
      <c r="D260" s="227"/>
      <c r="E260" s="225">
        <f t="shared" si="201"/>
        <v>0</v>
      </c>
      <c r="F260" s="228">
        <f t="shared" si="202"/>
        <v>0</v>
      </c>
      <c r="G260" s="227"/>
      <c r="I260" s="225" t="s">
        <v>409</v>
      </c>
      <c r="J260" s="226"/>
      <c r="K260" s="227"/>
      <c r="L260" s="227"/>
      <c r="M260" s="225">
        <f t="shared" si="203"/>
        <v>0</v>
      </c>
      <c r="N260" s="228">
        <f t="shared" si="204"/>
        <v>0</v>
      </c>
      <c r="O260" s="227"/>
      <c r="P260" s="223"/>
      <c r="Q260" s="225" t="s">
        <v>409</v>
      </c>
      <c r="R260" s="226"/>
      <c r="S260" s="227"/>
      <c r="T260" s="227"/>
      <c r="U260" s="225">
        <f t="shared" si="205"/>
        <v>0</v>
      </c>
      <c r="V260" s="228">
        <f t="shared" si="206"/>
        <v>0</v>
      </c>
      <c r="W260" s="227"/>
    </row>
    <row r="261" spans="1:23">
      <c r="A261" s="208" t="s">
        <v>13</v>
      </c>
      <c r="B261" s="209">
        <f t="shared" ref="B261:G261" si="207">SUM(B253:B260)</f>
        <v>0</v>
      </c>
      <c r="C261" s="210">
        <f t="shared" si="207"/>
        <v>0</v>
      </c>
      <c r="D261" s="210">
        <f t="shared" si="207"/>
        <v>0</v>
      </c>
      <c r="E261" s="210">
        <f t="shared" si="207"/>
        <v>0</v>
      </c>
      <c r="F261" s="210">
        <f t="shared" si="207"/>
        <v>0</v>
      </c>
      <c r="G261" s="210">
        <f t="shared" si="207"/>
        <v>0</v>
      </c>
      <c r="I261" s="208" t="s">
        <v>13</v>
      </c>
      <c r="J261" s="209">
        <f t="shared" ref="J261:O261" si="208">SUM(J253:J260)</f>
        <v>0</v>
      </c>
      <c r="K261" s="210">
        <f t="shared" si="208"/>
        <v>0</v>
      </c>
      <c r="L261" s="210">
        <f t="shared" si="208"/>
        <v>0</v>
      </c>
      <c r="M261" s="210">
        <f t="shared" si="208"/>
        <v>0</v>
      </c>
      <c r="N261" s="210">
        <f t="shared" si="208"/>
        <v>0</v>
      </c>
      <c r="O261" s="210">
        <f t="shared" si="208"/>
        <v>0</v>
      </c>
      <c r="P261" s="210"/>
      <c r="Q261" s="208" t="s">
        <v>13</v>
      </c>
      <c r="R261" s="209">
        <f t="shared" ref="R261:W261" si="209">SUM(R253:R260)</f>
        <v>0</v>
      </c>
      <c r="S261" s="210">
        <f t="shared" si="209"/>
        <v>0</v>
      </c>
      <c r="T261" s="210">
        <f t="shared" si="209"/>
        <v>0</v>
      </c>
      <c r="U261" s="210">
        <f t="shared" si="209"/>
        <v>0</v>
      </c>
      <c r="V261" s="210">
        <f t="shared" si="209"/>
        <v>0</v>
      </c>
      <c r="W261" s="210">
        <f t="shared" si="209"/>
        <v>0</v>
      </c>
    </row>
    <row r="262" spans="1:23">
      <c r="A262" s="229">
        <f>'[2]Подаци о школи'!$B$29</f>
        <v>0</v>
      </c>
      <c r="I262" s="229">
        <f>'[2]Подаци о школи'!$B$29</f>
        <v>0</v>
      </c>
      <c r="Q262" s="229">
        <f>'[2]Подаци о школи'!$B$29</f>
        <v>0</v>
      </c>
    </row>
    <row r="263" spans="1:23" s="214" customFormat="1" ht="67.2">
      <c r="A263" s="212" t="s">
        <v>389</v>
      </c>
      <c r="B263" s="213" t="s">
        <v>396</v>
      </c>
      <c r="C263" s="212" t="s">
        <v>397</v>
      </c>
      <c r="D263" s="212" t="s">
        <v>398</v>
      </c>
      <c r="E263" s="213" t="s">
        <v>399</v>
      </c>
      <c r="F263" s="213" t="s">
        <v>400</v>
      </c>
      <c r="G263" s="213" t="s">
        <v>401</v>
      </c>
      <c r="I263" s="215" t="s">
        <v>389</v>
      </c>
      <c r="J263" s="216" t="s">
        <v>396</v>
      </c>
      <c r="K263" s="215" t="s">
        <v>397</v>
      </c>
      <c r="L263" s="215" t="s">
        <v>398</v>
      </c>
      <c r="M263" s="216" t="s">
        <v>399</v>
      </c>
      <c r="N263" s="216" t="s">
        <v>400</v>
      </c>
      <c r="O263" s="216" t="s">
        <v>401</v>
      </c>
      <c r="P263" s="217"/>
      <c r="Q263" s="218" t="s">
        <v>389</v>
      </c>
      <c r="R263" s="219" t="s">
        <v>396</v>
      </c>
      <c r="S263" s="218" t="s">
        <v>397</v>
      </c>
      <c r="T263" s="218" t="s">
        <v>398</v>
      </c>
      <c r="U263" s="219" t="s">
        <v>399</v>
      </c>
      <c r="V263" s="219" t="s">
        <v>400</v>
      </c>
      <c r="W263" s="219" t="s">
        <v>401</v>
      </c>
    </row>
    <row r="264" spans="1:23">
      <c r="A264" s="220" t="s">
        <v>402</v>
      </c>
      <c r="B264" s="221"/>
      <c r="C264" s="222"/>
      <c r="D264" s="222"/>
      <c r="E264" s="220">
        <f>B264+C264+2*D264</f>
        <v>0</v>
      </c>
      <c r="F264">
        <f>ROUNDUP(E264/30,0)</f>
        <v>0</v>
      </c>
      <c r="G264" s="223"/>
      <c r="I264" s="220" t="s">
        <v>402</v>
      </c>
      <c r="J264" s="221"/>
      <c r="K264" s="222"/>
      <c r="L264" s="222"/>
      <c r="M264" s="220">
        <f>J264+K264+2*L264</f>
        <v>0</v>
      </c>
      <c r="N264">
        <f>ROUNDUP(M264/30,0)</f>
        <v>0</v>
      </c>
      <c r="O264" s="223"/>
      <c r="P264" s="223"/>
      <c r="Q264" s="220" t="s">
        <v>402</v>
      </c>
      <c r="R264" s="221"/>
      <c r="S264" s="222"/>
      <c r="T264" s="222"/>
      <c r="U264" s="220">
        <f>R264+S264+2*T264</f>
        <v>0</v>
      </c>
      <c r="V264">
        <f>ROUNDUP(U264/30,0)</f>
        <v>0</v>
      </c>
      <c r="W264" s="223"/>
    </row>
    <row r="265" spans="1:23">
      <c r="A265" s="220" t="s">
        <v>403</v>
      </c>
      <c r="B265" s="224"/>
      <c r="C265" s="223"/>
      <c r="D265" s="223"/>
      <c r="E265" s="220">
        <f t="shared" ref="E265:E271" si="210">B265+C265+2*D265</f>
        <v>0</v>
      </c>
      <c r="F265">
        <f t="shared" ref="F265:F271" si="211">ROUNDUP(E265/30,0)</f>
        <v>0</v>
      </c>
      <c r="G265" s="223"/>
      <c r="I265" s="220" t="s">
        <v>403</v>
      </c>
      <c r="J265" s="224"/>
      <c r="K265" s="223"/>
      <c r="L265" s="223"/>
      <c r="M265" s="220">
        <f t="shared" ref="M265:M271" si="212">J265+K265+2*L265</f>
        <v>0</v>
      </c>
      <c r="N265">
        <f t="shared" ref="N265:N271" si="213">ROUNDUP(M265/30,0)</f>
        <v>0</v>
      </c>
      <c r="O265" s="223"/>
      <c r="P265" s="223"/>
      <c r="Q265" s="220" t="s">
        <v>403</v>
      </c>
      <c r="R265" s="224"/>
      <c r="S265" s="223"/>
      <c r="T265" s="223"/>
      <c r="U265" s="220">
        <f t="shared" ref="U265:U271" si="214">R265+S265+2*T265</f>
        <v>0</v>
      </c>
      <c r="V265">
        <f t="shared" ref="V265:V271" si="215">ROUNDUP(U265/30,0)</f>
        <v>0</v>
      </c>
      <c r="W265" s="223"/>
    </row>
    <row r="266" spans="1:23">
      <c r="A266" s="220" t="s">
        <v>404</v>
      </c>
      <c r="B266" s="224"/>
      <c r="C266" s="223"/>
      <c r="D266" s="223"/>
      <c r="E266" s="220">
        <f t="shared" si="210"/>
        <v>0</v>
      </c>
      <c r="F266">
        <f t="shared" si="211"/>
        <v>0</v>
      </c>
      <c r="G266" s="223"/>
      <c r="I266" s="220" t="s">
        <v>404</v>
      </c>
      <c r="J266" s="224"/>
      <c r="K266" s="223"/>
      <c r="L266" s="223"/>
      <c r="M266" s="220">
        <f t="shared" si="212"/>
        <v>0</v>
      </c>
      <c r="N266">
        <f t="shared" si="213"/>
        <v>0</v>
      </c>
      <c r="O266" s="223"/>
      <c r="P266" s="223"/>
      <c r="Q266" s="220" t="s">
        <v>404</v>
      </c>
      <c r="R266" s="224"/>
      <c r="S266" s="223"/>
      <c r="T266" s="223"/>
      <c r="U266" s="220">
        <f t="shared" si="214"/>
        <v>0</v>
      </c>
      <c r="V266">
        <f t="shared" si="215"/>
        <v>0</v>
      </c>
      <c r="W266" s="223"/>
    </row>
    <row r="267" spans="1:23">
      <c r="A267" s="220" t="s">
        <v>405</v>
      </c>
      <c r="B267" s="224"/>
      <c r="C267" s="223"/>
      <c r="D267" s="223"/>
      <c r="E267" s="220">
        <f t="shared" si="210"/>
        <v>0</v>
      </c>
      <c r="F267">
        <f t="shared" si="211"/>
        <v>0</v>
      </c>
      <c r="G267" s="223"/>
      <c r="I267" s="220" t="s">
        <v>405</v>
      </c>
      <c r="J267" s="224"/>
      <c r="K267" s="223"/>
      <c r="L267" s="223"/>
      <c r="M267" s="220">
        <f t="shared" si="212"/>
        <v>0</v>
      </c>
      <c r="N267">
        <f t="shared" si="213"/>
        <v>0</v>
      </c>
      <c r="O267" s="223"/>
      <c r="P267" s="223"/>
      <c r="Q267" s="220" t="s">
        <v>405</v>
      </c>
      <c r="R267" s="224"/>
      <c r="S267" s="223"/>
      <c r="T267" s="223"/>
      <c r="U267" s="220">
        <f t="shared" si="214"/>
        <v>0</v>
      </c>
      <c r="V267">
        <f t="shared" si="215"/>
        <v>0</v>
      </c>
      <c r="W267" s="223"/>
    </row>
    <row r="268" spans="1:23">
      <c r="A268" s="220" t="s">
        <v>406</v>
      </c>
      <c r="B268" s="224"/>
      <c r="C268" s="223"/>
      <c r="D268" s="223"/>
      <c r="E268" s="220">
        <f t="shared" si="210"/>
        <v>0</v>
      </c>
      <c r="F268">
        <f t="shared" si="211"/>
        <v>0</v>
      </c>
      <c r="G268" s="223"/>
      <c r="I268" s="220" t="s">
        <v>406</v>
      </c>
      <c r="J268" s="224"/>
      <c r="K268" s="223"/>
      <c r="L268" s="223"/>
      <c r="M268" s="220">
        <f t="shared" si="212"/>
        <v>0</v>
      </c>
      <c r="N268">
        <f t="shared" si="213"/>
        <v>0</v>
      </c>
      <c r="O268" s="223"/>
      <c r="P268" s="223"/>
      <c r="Q268" s="220" t="s">
        <v>406</v>
      </c>
      <c r="R268" s="224"/>
      <c r="S268" s="223"/>
      <c r="T268" s="223"/>
      <c r="U268" s="220">
        <f t="shared" si="214"/>
        <v>0</v>
      </c>
      <c r="V268">
        <f t="shared" si="215"/>
        <v>0</v>
      </c>
      <c r="W268" s="223"/>
    </row>
    <row r="269" spans="1:23">
      <c r="A269" s="220" t="s">
        <v>407</v>
      </c>
      <c r="B269" s="224"/>
      <c r="C269" s="223"/>
      <c r="D269" s="223"/>
      <c r="E269" s="220">
        <f t="shared" si="210"/>
        <v>0</v>
      </c>
      <c r="F269">
        <f t="shared" si="211"/>
        <v>0</v>
      </c>
      <c r="G269" s="223"/>
      <c r="I269" s="220" t="s">
        <v>407</v>
      </c>
      <c r="J269" s="224"/>
      <c r="K269" s="223"/>
      <c r="L269" s="223"/>
      <c r="M269" s="220">
        <f t="shared" si="212"/>
        <v>0</v>
      </c>
      <c r="N269">
        <f t="shared" si="213"/>
        <v>0</v>
      </c>
      <c r="O269" s="223"/>
      <c r="P269" s="223"/>
      <c r="Q269" s="220" t="s">
        <v>407</v>
      </c>
      <c r="R269" s="224"/>
      <c r="S269" s="223"/>
      <c r="T269" s="223"/>
      <c r="U269" s="220">
        <f t="shared" si="214"/>
        <v>0</v>
      </c>
      <c r="V269">
        <f t="shared" si="215"/>
        <v>0</v>
      </c>
      <c r="W269" s="223"/>
    </row>
    <row r="270" spans="1:23">
      <c r="A270" s="220" t="s">
        <v>408</v>
      </c>
      <c r="B270" s="224"/>
      <c r="C270" s="223"/>
      <c r="D270" s="223"/>
      <c r="E270" s="220">
        <f t="shared" si="210"/>
        <v>0</v>
      </c>
      <c r="F270">
        <f t="shared" si="211"/>
        <v>0</v>
      </c>
      <c r="G270" s="223"/>
      <c r="I270" s="220" t="s">
        <v>408</v>
      </c>
      <c r="J270" s="224"/>
      <c r="K270" s="223"/>
      <c r="L270" s="223"/>
      <c r="M270" s="220">
        <f t="shared" si="212"/>
        <v>0</v>
      </c>
      <c r="N270">
        <f t="shared" si="213"/>
        <v>0</v>
      </c>
      <c r="O270" s="223"/>
      <c r="P270" s="223"/>
      <c r="Q270" s="220" t="s">
        <v>408</v>
      </c>
      <c r="R270" s="224"/>
      <c r="S270" s="223"/>
      <c r="T270" s="223"/>
      <c r="U270" s="220">
        <f t="shared" si="214"/>
        <v>0</v>
      </c>
      <c r="V270">
        <f t="shared" si="215"/>
        <v>0</v>
      </c>
      <c r="W270" s="223"/>
    </row>
    <row r="271" spans="1:23">
      <c r="A271" s="225" t="s">
        <v>409</v>
      </c>
      <c r="B271" s="226"/>
      <c r="C271" s="227"/>
      <c r="D271" s="227"/>
      <c r="E271" s="225">
        <f t="shared" si="210"/>
        <v>0</v>
      </c>
      <c r="F271" s="228">
        <f t="shared" si="211"/>
        <v>0</v>
      </c>
      <c r="G271" s="227"/>
      <c r="I271" s="225" t="s">
        <v>409</v>
      </c>
      <c r="J271" s="226"/>
      <c r="K271" s="227"/>
      <c r="L271" s="227"/>
      <c r="M271" s="225">
        <f t="shared" si="212"/>
        <v>0</v>
      </c>
      <c r="N271" s="228">
        <f t="shared" si="213"/>
        <v>0</v>
      </c>
      <c r="O271" s="227"/>
      <c r="P271" s="223"/>
      <c r="Q271" s="225" t="s">
        <v>409</v>
      </c>
      <c r="R271" s="226"/>
      <c r="S271" s="227"/>
      <c r="T271" s="227"/>
      <c r="U271" s="225">
        <f t="shared" si="214"/>
        <v>0</v>
      </c>
      <c r="V271" s="228">
        <f t="shared" si="215"/>
        <v>0</v>
      </c>
      <c r="W271" s="227"/>
    </row>
    <row r="272" spans="1:23">
      <c r="A272" s="208" t="s">
        <v>13</v>
      </c>
      <c r="B272" s="209">
        <f t="shared" ref="B272:G272" si="216">SUM(B264:B271)</f>
        <v>0</v>
      </c>
      <c r="C272" s="210">
        <f t="shared" si="216"/>
        <v>0</v>
      </c>
      <c r="D272" s="210">
        <f t="shared" si="216"/>
        <v>0</v>
      </c>
      <c r="E272" s="210">
        <f t="shared" si="216"/>
        <v>0</v>
      </c>
      <c r="F272" s="210">
        <f t="shared" si="216"/>
        <v>0</v>
      </c>
      <c r="G272" s="210">
        <f t="shared" si="216"/>
        <v>0</v>
      </c>
      <c r="I272" s="208" t="s">
        <v>13</v>
      </c>
      <c r="J272" s="209">
        <f t="shared" ref="J272:O272" si="217">SUM(J264:J271)</f>
        <v>0</v>
      </c>
      <c r="K272" s="210">
        <f t="shared" si="217"/>
        <v>0</v>
      </c>
      <c r="L272" s="210">
        <f t="shared" si="217"/>
        <v>0</v>
      </c>
      <c r="M272" s="210">
        <f t="shared" si="217"/>
        <v>0</v>
      </c>
      <c r="N272" s="210">
        <f t="shared" si="217"/>
        <v>0</v>
      </c>
      <c r="O272" s="210">
        <f t="shared" si="217"/>
        <v>0</v>
      </c>
      <c r="P272" s="210"/>
      <c r="Q272" s="208" t="s">
        <v>13</v>
      </c>
      <c r="R272" s="209">
        <f t="shared" ref="R272:W272" si="218">SUM(R264:R271)</f>
        <v>0</v>
      </c>
      <c r="S272" s="210">
        <f t="shared" si="218"/>
        <v>0</v>
      </c>
      <c r="T272" s="210">
        <f t="shared" si="218"/>
        <v>0</v>
      </c>
      <c r="U272" s="210">
        <f t="shared" si="218"/>
        <v>0</v>
      </c>
      <c r="V272" s="210">
        <f t="shared" si="218"/>
        <v>0</v>
      </c>
      <c r="W272" s="210">
        <f t="shared" si="218"/>
        <v>0</v>
      </c>
    </row>
    <row r="273" spans="1:23">
      <c r="A273" s="229">
        <f>'[2]Подаци о школи'!$B$30</f>
        <v>0</v>
      </c>
      <c r="I273" s="229">
        <f>'[2]Подаци о школи'!$B$30</f>
        <v>0</v>
      </c>
      <c r="Q273" s="229">
        <f>'[2]Подаци о школи'!$B$30</f>
        <v>0</v>
      </c>
    </row>
    <row r="274" spans="1:23" s="214" customFormat="1" ht="67.2">
      <c r="A274" s="212" t="s">
        <v>390</v>
      </c>
      <c r="B274" s="213" t="s">
        <v>396</v>
      </c>
      <c r="C274" s="212" t="s">
        <v>397</v>
      </c>
      <c r="D274" s="212" t="s">
        <v>398</v>
      </c>
      <c r="E274" s="213" t="s">
        <v>399</v>
      </c>
      <c r="F274" s="213" t="s">
        <v>400</v>
      </c>
      <c r="G274" s="213" t="s">
        <v>401</v>
      </c>
      <c r="I274" s="215" t="s">
        <v>390</v>
      </c>
      <c r="J274" s="216" t="s">
        <v>396</v>
      </c>
      <c r="K274" s="215" t="s">
        <v>397</v>
      </c>
      <c r="L274" s="215" t="s">
        <v>398</v>
      </c>
      <c r="M274" s="216" t="s">
        <v>399</v>
      </c>
      <c r="N274" s="216" t="s">
        <v>400</v>
      </c>
      <c r="O274" s="216" t="s">
        <v>401</v>
      </c>
      <c r="P274" s="217"/>
      <c r="Q274" s="218" t="s">
        <v>390</v>
      </c>
      <c r="R274" s="219" t="s">
        <v>396</v>
      </c>
      <c r="S274" s="218" t="s">
        <v>397</v>
      </c>
      <c r="T274" s="218" t="s">
        <v>398</v>
      </c>
      <c r="U274" s="219" t="s">
        <v>399</v>
      </c>
      <c r="V274" s="219" t="s">
        <v>400</v>
      </c>
      <c r="W274" s="219" t="s">
        <v>401</v>
      </c>
    </row>
    <row r="275" spans="1:23">
      <c r="A275" s="220" t="s">
        <v>402</v>
      </c>
      <c r="B275" s="221"/>
      <c r="C275" s="222"/>
      <c r="D275" s="222"/>
      <c r="E275" s="220">
        <f>B275+C275+2*D275</f>
        <v>0</v>
      </c>
      <c r="F275">
        <f>ROUNDUP(E275/30,0)</f>
        <v>0</v>
      </c>
      <c r="G275" s="223"/>
      <c r="I275" s="220" t="s">
        <v>402</v>
      </c>
      <c r="J275" s="221"/>
      <c r="K275" s="222"/>
      <c r="L275" s="222"/>
      <c r="M275" s="220">
        <f>J275+K275+2*L275</f>
        <v>0</v>
      </c>
      <c r="N275">
        <f>ROUNDUP(M275/30,0)</f>
        <v>0</v>
      </c>
      <c r="O275" s="223"/>
      <c r="P275" s="223"/>
      <c r="Q275" s="220" t="s">
        <v>402</v>
      </c>
      <c r="R275" s="221"/>
      <c r="S275" s="222"/>
      <c r="T275" s="222"/>
      <c r="U275" s="220">
        <f>R275+S275+2*T275</f>
        <v>0</v>
      </c>
      <c r="V275">
        <f>ROUNDUP(U275/30,0)</f>
        <v>0</v>
      </c>
      <c r="W275" s="223"/>
    </row>
    <row r="276" spans="1:23">
      <c r="A276" s="220" t="s">
        <v>403</v>
      </c>
      <c r="B276" s="224"/>
      <c r="C276" s="223"/>
      <c r="D276" s="223"/>
      <c r="E276" s="220">
        <f t="shared" ref="E276:E282" si="219">B276+C276+2*D276</f>
        <v>0</v>
      </c>
      <c r="F276">
        <f t="shared" ref="F276:F282" si="220">ROUNDUP(E276/30,0)</f>
        <v>0</v>
      </c>
      <c r="G276" s="223"/>
      <c r="I276" s="220" t="s">
        <v>403</v>
      </c>
      <c r="J276" s="224"/>
      <c r="K276" s="223"/>
      <c r="L276" s="223"/>
      <c r="M276" s="220">
        <f t="shared" ref="M276:M282" si="221">J276+K276+2*L276</f>
        <v>0</v>
      </c>
      <c r="N276">
        <f t="shared" ref="N276:N282" si="222">ROUNDUP(M276/30,0)</f>
        <v>0</v>
      </c>
      <c r="O276" s="223"/>
      <c r="P276" s="223"/>
      <c r="Q276" s="220" t="s">
        <v>403</v>
      </c>
      <c r="R276" s="224"/>
      <c r="S276" s="223"/>
      <c r="T276" s="223"/>
      <c r="U276" s="220">
        <f t="shared" ref="U276:U282" si="223">R276+S276+2*T276</f>
        <v>0</v>
      </c>
      <c r="V276">
        <f t="shared" ref="V276:V282" si="224">ROUNDUP(U276/30,0)</f>
        <v>0</v>
      </c>
      <c r="W276" s="223"/>
    </row>
    <row r="277" spans="1:23">
      <c r="A277" s="220" t="s">
        <v>404</v>
      </c>
      <c r="B277" s="224"/>
      <c r="C277" s="223"/>
      <c r="D277" s="223"/>
      <c r="E277" s="220">
        <f t="shared" si="219"/>
        <v>0</v>
      </c>
      <c r="F277">
        <f t="shared" si="220"/>
        <v>0</v>
      </c>
      <c r="G277" s="223"/>
      <c r="I277" s="220" t="s">
        <v>404</v>
      </c>
      <c r="J277" s="224"/>
      <c r="K277" s="223"/>
      <c r="L277" s="223"/>
      <c r="M277" s="220">
        <f t="shared" si="221"/>
        <v>0</v>
      </c>
      <c r="N277">
        <f t="shared" si="222"/>
        <v>0</v>
      </c>
      <c r="O277" s="223"/>
      <c r="P277" s="223"/>
      <c r="Q277" s="220" t="s">
        <v>404</v>
      </c>
      <c r="R277" s="224"/>
      <c r="S277" s="223"/>
      <c r="T277" s="223"/>
      <c r="U277" s="220">
        <f t="shared" si="223"/>
        <v>0</v>
      </c>
      <c r="V277">
        <f t="shared" si="224"/>
        <v>0</v>
      </c>
      <c r="W277" s="223"/>
    </row>
    <row r="278" spans="1:23">
      <c r="A278" s="220" t="s">
        <v>405</v>
      </c>
      <c r="B278" s="224"/>
      <c r="C278" s="223"/>
      <c r="D278" s="223"/>
      <c r="E278" s="220">
        <f t="shared" si="219"/>
        <v>0</v>
      </c>
      <c r="F278">
        <f t="shared" si="220"/>
        <v>0</v>
      </c>
      <c r="G278" s="223"/>
      <c r="I278" s="220" t="s">
        <v>405</v>
      </c>
      <c r="J278" s="224"/>
      <c r="K278" s="223"/>
      <c r="L278" s="223"/>
      <c r="M278" s="220">
        <f t="shared" si="221"/>
        <v>0</v>
      </c>
      <c r="N278">
        <f t="shared" si="222"/>
        <v>0</v>
      </c>
      <c r="O278" s="223"/>
      <c r="P278" s="223"/>
      <c r="Q278" s="220" t="s">
        <v>405</v>
      </c>
      <c r="R278" s="224"/>
      <c r="S278" s="223"/>
      <c r="T278" s="223"/>
      <c r="U278" s="220">
        <f t="shared" si="223"/>
        <v>0</v>
      </c>
      <c r="V278">
        <f t="shared" si="224"/>
        <v>0</v>
      </c>
      <c r="W278" s="223"/>
    </row>
    <row r="279" spans="1:23">
      <c r="A279" s="220" t="s">
        <v>406</v>
      </c>
      <c r="B279" s="224"/>
      <c r="C279" s="223"/>
      <c r="D279" s="223"/>
      <c r="E279" s="220">
        <f t="shared" si="219"/>
        <v>0</v>
      </c>
      <c r="F279">
        <f t="shared" si="220"/>
        <v>0</v>
      </c>
      <c r="G279" s="223"/>
      <c r="I279" s="220" t="s">
        <v>406</v>
      </c>
      <c r="J279" s="224"/>
      <c r="K279" s="223"/>
      <c r="L279" s="223"/>
      <c r="M279" s="220">
        <f t="shared" si="221"/>
        <v>0</v>
      </c>
      <c r="N279">
        <f t="shared" si="222"/>
        <v>0</v>
      </c>
      <c r="O279" s="223"/>
      <c r="P279" s="223"/>
      <c r="Q279" s="220" t="s">
        <v>406</v>
      </c>
      <c r="R279" s="224"/>
      <c r="S279" s="223"/>
      <c r="T279" s="223"/>
      <c r="U279" s="220">
        <f t="shared" si="223"/>
        <v>0</v>
      </c>
      <c r="V279">
        <f t="shared" si="224"/>
        <v>0</v>
      </c>
      <c r="W279" s="223"/>
    </row>
    <row r="280" spans="1:23">
      <c r="A280" s="220" t="s">
        <v>407</v>
      </c>
      <c r="B280" s="224"/>
      <c r="C280" s="223"/>
      <c r="D280" s="223"/>
      <c r="E280" s="220">
        <f t="shared" si="219"/>
        <v>0</v>
      </c>
      <c r="F280">
        <f t="shared" si="220"/>
        <v>0</v>
      </c>
      <c r="G280" s="223"/>
      <c r="I280" s="220" t="s">
        <v>407</v>
      </c>
      <c r="J280" s="224"/>
      <c r="K280" s="223"/>
      <c r="L280" s="223"/>
      <c r="M280" s="220">
        <f t="shared" si="221"/>
        <v>0</v>
      </c>
      <c r="N280">
        <f t="shared" si="222"/>
        <v>0</v>
      </c>
      <c r="O280" s="223"/>
      <c r="P280" s="223"/>
      <c r="Q280" s="220" t="s">
        <v>407</v>
      </c>
      <c r="R280" s="224"/>
      <c r="S280" s="223"/>
      <c r="T280" s="223"/>
      <c r="U280" s="220">
        <f t="shared" si="223"/>
        <v>0</v>
      </c>
      <c r="V280">
        <f t="shared" si="224"/>
        <v>0</v>
      </c>
      <c r="W280" s="223"/>
    </row>
    <row r="281" spans="1:23">
      <c r="A281" s="220" t="s">
        <v>408</v>
      </c>
      <c r="B281" s="224"/>
      <c r="C281" s="223"/>
      <c r="D281" s="223"/>
      <c r="E281" s="220">
        <f t="shared" si="219"/>
        <v>0</v>
      </c>
      <c r="F281">
        <f t="shared" si="220"/>
        <v>0</v>
      </c>
      <c r="G281" s="223"/>
      <c r="I281" s="220" t="s">
        <v>408</v>
      </c>
      <c r="J281" s="224"/>
      <c r="K281" s="223"/>
      <c r="L281" s="223"/>
      <c r="M281" s="220">
        <f t="shared" si="221"/>
        <v>0</v>
      </c>
      <c r="N281">
        <f t="shared" si="222"/>
        <v>0</v>
      </c>
      <c r="O281" s="223"/>
      <c r="P281" s="223"/>
      <c r="Q281" s="220" t="s">
        <v>408</v>
      </c>
      <c r="R281" s="224"/>
      <c r="S281" s="223"/>
      <c r="T281" s="223"/>
      <c r="U281" s="220">
        <f t="shared" si="223"/>
        <v>0</v>
      </c>
      <c r="V281">
        <f t="shared" si="224"/>
        <v>0</v>
      </c>
      <c r="W281" s="223"/>
    </row>
    <row r="282" spans="1:23">
      <c r="A282" s="225" t="s">
        <v>409</v>
      </c>
      <c r="B282" s="226"/>
      <c r="C282" s="227"/>
      <c r="D282" s="227"/>
      <c r="E282" s="225">
        <f t="shared" si="219"/>
        <v>0</v>
      </c>
      <c r="F282" s="228">
        <f t="shared" si="220"/>
        <v>0</v>
      </c>
      <c r="G282" s="227"/>
      <c r="I282" s="225" t="s">
        <v>409</v>
      </c>
      <c r="J282" s="226"/>
      <c r="K282" s="227"/>
      <c r="L282" s="227"/>
      <c r="M282" s="225">
        <f t="shared" si="221"/>
        <v>0</v>
      </c>
      <c r="N282" s="228">
        <f t="shared" si="222"/>
        <v>0</v>
      </c>
      <c r="O282" s="227"/>
      <c r="P282" s="223"/>
      <c r="Q282" s="225" t="s">
        <v>409</v>
      </c>
      <c r="R282" s="226"/>
      <c r="S282" s="227"/>
      <c r="T282" s="227"/>
      <c r="U282" s="225">
        <f t="shared" si="223"/>
        <v>0</v>
      </c>
      <c r="V282" s="228">
        <f t="shared" si="224"/>
        <v>0</v>
      </c>
      <c r="W282" s="227"/>
    </row>
    <row r="283" spans="1:23">
      <c r="A283" s="208" t="s">
        <v>13</v>
      </c>
      <c r="B283" s="209">
        <f t="shared" ref="B283:G283" si="225">SUM(B275:B282)</f>
        <v>0</v>
      </c>
      <c r="C283" s="210">
        <f t="shared" si="225"/>
        <v>0</v>
      </c>
      <c r="D283" s="210">
        <f t="shared" si="225"/>
        <v>0</v>
      </c>
      <c r="E283" s="210">
        <f t="shared" si="225"/>
        <v>0</v>
      </c>
      <c r="F283" s="210">
        <f t="shared" si="225"/>
        <v>0</v>
      </c>
      <c r="G283" s="210">
        <f t="shared" si="225"/>
        <v>0</v>
      </c>
      <c r="I283" s="208" t="s">
        <v>13</v>
      </c>
      <c r="J283" s="209">
        <f t="shared" ref="J283:O283" si="226">SUM(J275:J282)</f>
        <v>0</v>
      </c>
      <c r="K283" s="210">
        <f t="shared" si="226"/>
        <v>0</v>
      </c>
      <c r="L283" s="210">
        <f t="shared" si="226"/>
        <v>0</v>
      </c>
      <c r="M283" s="210">
        <f t="shared" si="226"/>
        <v>0</v>
      </c>
      <c r="N283" s="210">
        <f t="shared" si="226"/>
        <v>0</v>
      </c>
      <c r="O283" s="210">
        <f t="shared" si="226"/>
        <v>0</v>
      </c>
      <c r="P283" s="210"/>
      <c r="Q283" s="208" t="s">
        <v>13</v>
      </c>
      <c r="R283" s="209">
        <f t="shared" ref="R283:W283" si="227">SUM(R275:R282)</f>
        <v>0</v>
      </c>
      <c r="S283" s="210">
        <f t="shared" si="227"/>
        <v>0</v>
      </c>
      <c r="T283" s="210">
        <f t="shared" si="227"/>
        <v>0</v>
      </c>
      <c r="U283" s="210">
        <f t="shared" si="227"/>
        <v>0</v>
      </c>
      <c r="V283" s="210">
        <f t="shared" si="227"/>
        <v>0</v>
      </c>
      <c r="W283" s="210">
        <f t="shared" si="227"/>
        <v>0</v>
      </c>
    </row>
    <row r="284" spans="1:23">
      <c r="A284" s="229">
        <f>'[2]Подаци о школи'!$B$31</f>
        <v>0</v>
      </c>
      <c r="I284" s="229">
        <f>'[2]Подаци о школи'!$B$31</f>
        <v>0</v>
      </c>
      <c r="Q284" s="229">
        <f>'[2]Подаци о школи'!$B$31</f>
        <v>0</v>
      </c>
    </row>
    <row r="285" spans="1:23" s="214" customFormat="1" ht="67.2">
      <c r="A285" s="212" t="s">
        <v>391</v>
      </c>
      <c r="B285" s="213" t="s">
        <v>396</v>
      </c>
      <c r="C285" s="212" t="s">
        <v>397</v>
      </c>
      <c r="D285" s="212" t="s">
        <v>398</v>
      </c>
      <c r="E285" s="213" t="s">
        <v>399</v>
      </c>
      <c r="F285" s="213" t="s">
        <v>400</v>
      </c>
      <c r="G285" s="213" t="s">
        <v>401</v>
      </c>
      <c r="I285" s="215" t="s">
        <v>391</v>
      </c>
      <c r="J285" s="216" t="s">
        <v>396</v>
      </c>
      <c r="K285" s="215" t="s">
        <v>397</v>
      </c>
      <c r="L285" s="215" t="s">
        <v>398</v>
      </c>
      <c r="M285" s="216" t="s">
        <v>399</v>
      </c>
      <c r="N285" s="216" t="s">
        <v>400</v>
      </c>
      <c r="O285" s="216" t="s">
        <v>401</v>
      </c>
      <c r="P285" s="217"/>
      <c r="Q285" s="218" t="s">
        <v>391</v>
      </c>
      <c r="R285" s="219" t="s">
        <v>396</v>
      </c>
      <c r="S285" s="218" t="s">
        <v>397</v>
      </c>
      <c r="T285" s="218" t="s">
        <v>398</v>
      </c>
      <c r="U285" s="219" t="s">
        <v>399</v>
      </c>
      <c r="V285" s="219" t="s">
        <v>400</v>
      </c>
      <c r="W285" s="219" t="s">
        <v>401</v>
      </c>
    </row>
    <row r="286" spans="1:23">
      <c r="A286" s="220" t="s">
        <v>402</v>
      </c>
      <c r="B286" s="221"/>
      <c r="C286" s="222"/>
      <c r="D286" s="222"/>
      <c r="E286" s="220">
        <f>B286+C286+2*D286</f>
        <v>0</v>
      </c>
      <c r="F286">
        <f>ROUNDUP(E286/30,0)</f>
        <v>0</v>
      </c>
      <c r="G286" s="223"/>
      <c r="I286" s="220" t="s">
        <v>402</v>
      </c>
      <c r="J286" s="221"/>
      <c r="K286" s="222"/>
      <c r="L286" s="222"/>
      <c r="M286" s="220">
        <f>J286+K286+2*L286</f>
        <v>0</v>
      </c>
      <c r="N286">
        <f>ROUNDUP(M286/30,0)</f>
        <v>0</v>
      </c>
      <c r="O286" s="223"/>
      <c r="P286" s="223"/>
      <c r="Q286" s="220" t="s">
        <v>402</v>
      </c>
      <c r="R286" s="221"/>
      <c r="S286" s="222"/>
      <c r="T286" s="222"/>
      <c r="U286" s="220">
        <f>R286+S286+2*T286</f>
        <v>0</v>
      </c>
      <c r="V286">
        <f>ROUNDUP(U286/30,0)</f>
        <v>0</v>
      </c>
      <c r="W286" s="223"/>
    </row>
    <row r="287" spans="1:23">
      <c r="A287" s="220" t="s">
        <v>403</v>
      </c>
      <c r="B287" s="224"/>
      <c r="C287" s="223"/>
      <c r="D287" s="223"/>
      <c r="E287" s="220">
        <f t="shared" ref="E287:E293" si="228">B287+C287+2*D287</f>
        <v>0</v>
      </c>
      <c r="F287">
        <f t="shared" ref="F287:F293" si="229">ROUNDUP(E287/30,0)</f>
        <v>0</v>
      </c>
      <c r="G287" s="223"/>
      <c r="I287" s="220" t="s">
        <v>403</v>
      </c>
      <c r="J287" s="224"/>
      <c r="K287" s="223"/>
      <c r="L287" s="223"/>
      <c r="M287" s="220">
        <f t="shared" ref="M287:M293" si="230">J287+K287+2*L287</f>
        <v>0</v>
      </c>
      <c r="N287">
        <f t="shared" ref="N287:N293" si="231">ROUNDUP(M287/30,0)</f>
        <v>0</v>
      </c>
      <c r="O287" s="223"/>
      <c r="P287" s="223"/>
      <c r="Q287" s="220" t="s">
        <v>403</v>
      </c>
      <c r="R287" s="224"/>
      <c r="S287" s="223"/>
      <c r="T287" s="223"/>
      <c r="U287" s="220">
        <f t="shared" ref="U287:U293" si="232">R287+S287+2*T287</f>
        <v>0</v>
      </c>
      <c r="V287">
        <f t="shared" ref="V287:V293" si="233">ROUNDUP(U287/30,0)</f>
        <v>0</v>
      </c>
      <c r="W287" s="223"/>
    </row>
    <row r="288" spans="1:23">
      <c r="A288" s="220" t="s">
        <v>404</v>
      </c>
      <c r="B288" s="224"/>
      <c r="C288" s="223"/>
      <c r="D288" s="223"/>
      <c r="E288" s="220">
        <f t="shared" si="228"/>
        <v>0</v>
      </c>
      <c r="F288">
        <f t="shared" si="229"/>
        <v>0</v>
      </c>
      <c r="G288" s="223"/>
      <c r="I288" s="220" t="s">
        <v>404</v>
      </c>
      <c r="J288" s="224"/>
      <c r="K288" s="223"/>
      <c r="L288" s="223"/>
      <c r="M288" s="220">
        <f t="shared" si="230"/>
        <v>0</v>
      </c>
      <c r="N288">
        <f t="shared" si="231"/>
        <v>0</v>
      </c>
      <c r="O288" s="223"/>
      <c r="P288" s="223"/>
      <c r="Q288" s="220" t="s">
        <v>404</v>
      </c>
      <c r="R288" s="224"/>
      <c r="S288" s="223"/>
      <c r="T288" s="223"/>
      <c r="U288" s="220">
        <f t="shared" si="232"/>
        <v>0</v>
      </c>
      <c r="V288">
        <f t="shared" si="233"/>
        <v>0</v>
      </c>
      <c r="W288" s="223"/>
    </row>
    <row r="289" spans="1:23">
      <c r="A289" s="220" t="s">
        <v>405</v>
      </c>
      <c r="B289" s="224"/>
      <c r="C289" s="223"/>
      <c r="D289" s="223"/>
      <c r="E289" s="220">
        <f t="shared" si="228"/>
        <v>0</v>
      </c>
      <c r="F289">
        <f t="shared" si="229"/>
        <v>0</v>
      </c>
      <c r="G289" s="223"/>
      <c r="I289" s="220" t="s">
        <v>405</v>
      </c>
      <c r="J289" s="224"/>
      <c r="K289" s="223"/>
      <c r="L289" s="223"/>
      <c r="M289" s="220">
        <f t="shared" si="230"/>
        <v>0</v>
      </c>
      <c r="N289">
        <f t="shared" si="231"/>
        <v>0</v>
      </c>
      <c r="O289" s="223"/>
      <c r="P289" s="223"/>
      <c r="Q289" s="220" t="s">
        <v>405</v>
      </c>
      <c r="R289" s="224"/>
      <c r="S289" s="223"/>
      <c r="T289" s="223"/>
      <c r="U289" s="220">
        <f t="shared" si="232"/>
        <v>0</v>
      </c>
      <c r="V289">
        <f t="shared" si="233"/>
        <v>0</v>
      </c>
      <c r="W289" s="223"/>
    </row>
    <row r="290" spans="1:23">
      <c r="A290" s="220" t="s">
        <v>406</v>
      </c>
      <c r="B290" s="224"/>
      <c r="C290" s="223"/>
      <c r="D290" s="223"/>
      <c r="E290" s="220">
        <f t="shared" si="228"/>
        <v>0</v>
      </c>
      <c r="F290">
        <f t="shared" si="229"/>
        <v>0</v>
      </c>
      <c r="G290" s="223"/>
      <c r="I290" s="220" t="s">
        <v>406</v>
      </c>
      <c r="J290" s="224"/>
      <c r="K290" s="223"/>
      <c r="L290" s="223"/>
      <c r="M290" s="220">
        <f t="shared" si="230"/>
        <v>0</v>
      </c>
      <c r="N290">
        <f t="shared" si="231"/>
        <v>0</v>
      </c>
      <c r="O290" s="223"/>
      <c r="P290" s="223"/>
      <c r="Q290" s="220" t="s">
        <v>406</v>
      </c>
      <c r="R290" s="224"/>
      <c r="S290" s="223"/>
      <c r="T290" s="223"/>
      <c r="U290" s="220">
        <f t="shared" si="232"/>
        <v>0</v>
      </c>
      <c r="V290">
        <f t="shared" si="233"/>
        <v>0</v>
      </c>
      <c r="W290" s="223"/>
    </row>
    <row r="291" spans="1:23">
      <c r="A291" s="220" t="s">
        <v>407</v>
      </c>
      <c r="B291" s="224"/>
      <c r="C291" s="223"/>
      <c r="D291" s="223"/>
      <c r="E291" s="220">
        <f t="shared" si="228"/>
        <v>0</v>
      </c>
      <c r="F291">
        <f t="shared" si="229"/>
        <v>0</v>
      </c>
      <c r="G291" s="223"/>
      <c r="I291" s="220" t="s">
        <v>407</v>
      </c>
      <c r="J291" s="224"/>
      <c r="K291" s="223"/>
      <c r="L291" s="223"/>
      <c r="M291" s="220">
        <f t="shared" si="230"/>
        <v>0</v>
      </c>
      <c r="N291">
        <f t="shared" si="231"/>
        <v>0</v>
      </c>
      <c r="O291" s="223"/>
      <c r="P291" s="223"/>
      <c r="Q291" s="220" t="s">
        <v>407</v>
      </c>
      <c r="R291" s="224"/>
      <c r="S291" s="223"/>
      <c r="T291" s="223"/>
      <c r="U291" s="220">
        <f t="shared" si="232"/>
        <v>0</v>
      </c>
      <c r="V291">
        <f t="shared" si="233"/>
        <v>0</v>
      </c>
      <c r="W291" s="223"/>
    </row>
    <row r="292" spans="1:23">
      <c r="A292" s="220" t="s">
        <v>408</v>
      </c>
      <c r="B292" s="224"/>
      <c r="C292" s="223"/>
      <c r="D292" s="223"/>
      <c r="E292" s="220">
        <f t="shared" si="228"/>
        <v>0</v>
      </c>
      <c r="F292">
        <f t="shared" si="229"/>
        <v>0</v>
      </c>
      <c r="G292" s="223"/>
      <c r="I292" s="220" t="s">
        <v>408</v>
      </c>
      <c r="J292" s="224"/>
      <c r="K292" s="223"/>
      <c r="L292" s="223"/>
      <c r="M292" s="220">
        <f t="shared" si="230"/>
        <v>0</v>
      </c>
      <c r="N292">
        <f t="shared" si="231"/>
        <v>0</v>
      </c>
      <c r="O292" s="223"/>
      <c r="P292" s="223"/>
      <c r="Q292" s="220" t="s">
        <v>408</v>
      </c>
      <c r="R292" s="224"/>
      <c r="S292" s="223"/>
      <c r="T292" s="223"/>
      <c r="U292" s="220">
        <f t="shared" si="232"/>
        <v>0</v>
      </c>
      <c r="V292">
        <f t="shared" si="233"/>
        <v>0</v>
      </c>
      <c r="W292" s="223"/>
    </row>
    <row r="293" spans="1:23">
      <c r="A293" s="225" t="s">
        <v>409</v>
      </c>
      <c r="B293" s="226"/>
      <c r="C293" s="227"/>
      <c r="D293" s="227"/>
      <c r="E293" s="225">
        <f t="shared" si="228"/>
        <v>0</v>
      </c>
      <c r="F293" s="228">
        <f t="shared" si="229"/>
        <v>0</v>
      </c>
      <c r="G293" s="227"/>
      <c r="I293" s="225" t="s">
        <v>409</v>
      </c>
      <c r="J293" s="226"/>
      <c r="K293" s="227"/>
      <c r="L293" s="227"/>
      <c r="M293" s="225">
        <f t="shared" si="230"/>
        <v>0</v>
      </c>
      <c r="N293" s="228">
        <f t="shared" si="231"/>
        <v>0</v>
      </c>
      <c r="O293" s="227"/>
      <c r="P293" s="223"/>
      <c r="Q293" s="225" t="s">
        <v>409</v>
      </c>
      <c r="R293" s="226"/>
      <c r="S293" s="227"/>
      <c r="T293" s="227"/>
      <c r="U293" s="225">
        <f t="shared" si="232"/>
        <v>0</v>
      </c>
      <c r="V293" s="228">
        <f t="shared" si="233"/>
        <v>0</v>
      </c>
      <c r="W293" s="227"/>
    </row>
    <row r="294" spans="1:23">
      <c r="A294" s="208" t="s">
        <v>13</v>
      </c>
      <c r="B294" s="209">
        <f t="shared" ref="B294:G294" si="234">SUM(B286:B293)</f>
        <v>0</v>
      </c>
      <c r="C294" s="210">
        <f t="shared" si="234"/>
        <v>0</v>
      </c>
      <c r="D294" s="210">
        <f t="shared" si="234"/>
        <v>0</v>
      </c>
      <c r="E294" s="210">
        <f t="shared" si="234"/>
        <v>0</v>
      </c>
      <c r="F294" s="210">
        <f t="shared" si="234"/>
        <v>0</v>
      </c>
      <c r="G294" s="210">
        <f t="shared" si="234"/>
        <v>0</v>
      </c>
      <c r="I294" s="208" t="s">
        <v>13</v>
      </c>
      <c r="J294" s="209">
        <f t="shared" ref="J294:O294" si="235">SUM(J286:J293)</f>
        <v>0</v>
      </c>
      <c r="K294" s="210">
        <f t="shared" si="235"/>
        <v>0</v>
      </c>
      <c r="L294" s="210">
        <f t="shared" si="235"/>
        <v>0</v>
      </c>
      <c r="M294" s="210">
        <f t="shared" si="235"/>
        <v>0</v>
      </c>
      <c r="N294" s="210">
        <f t="shared" si="235"/>
        <v>0</v>
      </c>
      <c r="O294" s="210">
        <f t="shared" si="235"/>
        <v>0</v>
      </c>
      <c r="P294" s="210"/>
      <c r="Q294" s="208" t="s">
        <v>13</v>
      </c>
      <c r="R294" s="209">
        <f t="shared" ref="R294:W294" si="236">SUM(R286:R293)</f>
        <v>0</v>
      </c>
      <c r="S294" s="210">
        <f t="shared" si="236"/>
        <v>0</v>
      </c>
      <c r="T294" s="210">
        <f t="shared" si="236"/>
        <v>0</v>
      </c>
      <c r="U294" s="210">
        <f t="shared" si="236"/>
        <v>0</v>
      </c>
      <c r="V294" s="210">
        <f t="shared" si="236"/>
        <v>0</v>
      </c>
      <c r="W294" s="210">
        <f t="shared" si="236"/>
        <v>0</v>
      </c>
    </row>
    <row r="296" spans="1:23" s="214" customFormat="1" ht="67.2">
      <c r="A296" s="212" t="s">
        <v>410</v>
      </c>
      <c r="B296" s="213" t="s">
        <v>396</v>
      </c>
      <c r="C296" s="212" t="s">
        <v>397</v>
      </c>
      <c r="D296" s="212" t="s">
        <v>398</v>
      </c>
      <c r="E296" s="213" t="s">
        <v>399</v>
      </c>
      <c r="F296" s="213" t="s">
        <v>400</v>
      </c>
      <c r="G296" s="213" t="s">
        <v>401</v>
      </c>
      <c r="I296" s="215" t="s">
        <v>410</v>
      </c>
      <c r="J296" s="216" t="s">
        <v>396</v>
      </c>
      <c r="K296" s="215" t="s">
        <v>397</v>
      </c>
      <c r="L296" s="215" t="s">
        <v>398</v>
      </c>
      <c r="M296" s="216" t="s">
        <v>399</v>
      </c>
      <c r="N296" s="216" t="s">
        <v>400</v>
      </c>
      <c r="O296" s="216" t="s">
        <v>401</v>
      </c>
      <c r="P296" s="217"/>
      <c r="Q296" s="218" t="s">
        <v>410</v>
      </c>
      <c r="R296" s="219" t="s">
        <v>396</v>
      </c>
      <c r="S296" s="218" t="s">
        <v>397</v>
      </c>
      <c r="T296" s="218" t="s">
        <v>398</v>
      </c>
      <c r="U296" s="219" t="s">
        <v>399</v>
      </c>
      <c r="V296" s="219" t="s">
        <v>400</v>
      </c>
      <c r="W296" s="219" t="s">
        <v>401</v>
      </c>
    </row>
    <row r="297" spans="1:23">
      <c r="A297" s="220" t="s">
        <v>402</v>
      </c>
      <c r="B297" s="230">
        <f t="shared" ref="B297:G298" si="237">B286+B275+B264+B253+B242+B231+B220+B209+B198+B187+B176+B165+B154+B143+B132+B121+B110+B99+B88+B77+B66+B55+B44+B33+B22+B11+B6</f>
        <v>160</v>
      </c>
      <c r="C297" s="230">
        <f t="shared" si="237"/>
        <v>0</v>
      </c>
      <c r="D297" s="230">
        <f t="shared" si="237"/>
        <v>0</v>
      </c>
      <c r="E297" s="230">
        <f t="shared" si="237"/>
        <v>160</v>
      </c>
      <c r="F297" s="230">
        <f t="shared" si="237"/>
        <v>6</v>
      </c>
      <c r="G297" s="230">
        <f t="shared" si="237"/>
        <v>6</v>
      </c>
      <c r="I297" s="220" t="s">
        <v>402</v>
      </c>
      <c r="J297" s="230">
        <f t="shared" ref="J297:O298" si="238">J286+J275+J264+J253+J242+J231+J220+J209+J198+J187+J176+J165+J154+J143+J132+J121+J110+J99+J88+J77+J66+J55+J44+J33+J22+J11+J6</f>
        <v>160</v>
      </c>
      <c r="K297" s="230">
        <f t="shared" si="238"/>
        <v>0</v>
      </c>
      <c r="L297" s="230">
        <f t="shared" si="238"/>
        <v>0</v>
      </c>
      <c r="M297" s="230">
        <f t="shared" si="238"/>
        <v>160</v>
      </c>
      <c r="N297" s="230">
        <f t="shared" si="238"/>
        <v>6</v>
      </c>
      <c r="O297" s="230">
        <f t="shared" si="238"/>
        <v>0</v>
      </c>
      <c r="P297" s="220"/>
      <c r="Q297" s="220" t="s">
        <v>402</v>
      </c>
      <c r="R297" s="230">
        <f>R286+R275+R264+R253+R242+R231+R220+R209+R198+R187+R176+R165+R154+R143+R132+R121+R110+R99+R88+R77+R66+R55+R44+R33+R22+R11+R6</f>
        <v>0</v>
      </c>
      <c r="S297" s="230">
        <f t="shared" ref="S297:W298" si="239">S286+S275+S264+S253+S242+S231+S220+S209+S198+S187+S176+S165+S154+S143+S132+S121+S110+S99+S88+S77+S66+S55+S44+S33+S22+S11+S6</f>
        <v>0</v>
      </c>
      <c r="T297" s="230">
        <f t="shared" si="239"/>
        <v>0</v>
      </c>
      <c r="U297" s="230">
        <f t="shared" si="239"/>
        <v>0</v>
      </c>
      <c r="V297" s="230">
        <f t="shared" si="239"/>
        <v>0</v>
      </c>
      <c r="W297" s="230">
        <f t="shared" si="239"/>
        <v>0</v>
      </c>
    </row>
    <row r="298" spans="1:23">
      <c r="A298" s="220" t="s">
        <v>403</v>
      </c>
      <c r="B298" s="230">
        <f t="shared" si="237"/>
        <v>157</v>
      </c>
      <c r="C298" s="230">
        <f t="shared" si="237"/>
        <v>0</v>
      </c>
      <c r="D298" s="230">
        <f t="shared" si="237"/>
        <v>0</v>
      </c>
      <c r="E298" s="230">
        <f t="shared" si="237"/>
        <v>157</v>
      </c>
      <c r="F298" s="230">
        <f t="shared" si="237"/>
        <v>6</v>
      </c>
      <c r="G298" s="230">
        <f t="shared" si="237"/>
        <v>6</v>
      </c>
      <c r="I298" s="220" t="s">
        <v>403</v>
      </c>
      <c r="J298" s="230">
        <f t="shared" si="238"/>
        <v>157</v>
      </c>
      <c r="K298" s="230">
        <f t="shared" si="238"/>
        <v>0</v>
      </c>
      <c r="L298" s="230">
        <f t="shared" si="238"/>
        <v>0</v>
      </c>
      <c r="M298" s="230">
        <f t="shared" si="238"/>
        <v>157</v>
      </c>
      <c r="N298" s="230">
        <f t="shared" si="238"/>
        <v>6</v>
      </c>
      <c r="O298" s="230">
        <f t="shared" si="238"/>
        <v>0</v>
      </c>
      <c r="P298" s="220"/>
      <c r="Q298" s="220" t="s">
        <v>403</v>
      </c>
      <c r="R298" s="230">
        <f>R287+R276+R265+R254+R243+R232+R221+R210+R199+R188+R177+R166+R155+R144+R133+R122+R111+R100+R89+R78+R67+R56+R45+R34+R23+R12+R7</f>
        <v>0</v>
      </c>
      <c r="S298" s="230">
        <f t="shared" si="239"/>
        <v>0</v>
      </c>
      <c r="T298" s="230">
        <f t="shared" si="239"/>
        <v>0</v>
      </c>
      <c r="U298" s="230">
        <f t="shared" si="239"/>
        <v>0</v>
      </c>
      <c r="V298" s="230">
        <f t="shared" si="239"/>
        <v>0</v>
      </c>
      <c r="W298" s="230">
        <f t="shared" si="239"/>
        <v>0</v>
      </c>
    </row>
    <row r="299" spans="1:23">
      <c r="A299" s="220" t="s">
        <v>404</v>
      </c>
      <c r="B299" s="220">
        <f t="shared" ref="B299:G304" si="240">B288+B277+B266+B255+B244+B233+B222+B211+B200+B189+B178+B167+B156+B145+B134+B123+B112+B101+B90+B79+B68+B57+B46+B35+B24+B13</f>
        <v>141</v>
      </c>
      <c r="C299" s="220">
        <f t="shared" si="240"/>
        <v>0</v>
      </c>
      <c r="D299" s="220">
        <f t="shared" si="240"/>
        <v>0</v>
      </c>
      <c r="E299" s="220">
        <f t="shared" si="240"/>
        <v>141</v>
      </c>
      <c r="F299" s="220">
        <f t="shared" si="240"/>
        <v>5</v>
      </c>
      <c r="G299" s="220">
        <f t="shared" si="240"/>
        <v>5</v>
      </c>
      <c r="I299" s="220" t="s">
        <v>404</v>
      </c>
      <c r="J299" s="230">
        <f t="shared" ref="J299:O304" si="241">J288+J277+J266+J255+J244+J233+J222+J211+J200+J189+J178+J167+J156+J145+J134+J123+J112+J101+J90+J79+J68+J57+J46+J35+J24+J13</f>
        <v>141</v>
      </c>
      <c r="K299" s="230">
        <f t="shared" si="241"/>
        <v>2</v>
      </c>
      <c r="L299" s="230">
        <f t="shared" si="241"/>
        <v>0</v>
      </c>
      <c r="M299" s="230">
        <f t="shared" si="241"/>
        <v>143</v>
      </c>
      <c r="N299" s="230">
        <f t="shared" si="241"/>
        <v>5</v>
      </c>
      <c r="O299" s="230">
        <f t="shared" si="241"/>
        <v>0</v>
      </c>
      <c r="P299" s="220"/>
      <c r="Q299" s="220" t="s">
        <v>404</v>
      </c>
      <c r="R299" s="230">
        <f>R288+R277+R266+R255+R244+R233+R222+R211+R200+R189+R178+R167+R156+R145+R134+R123+R112+R101+R90+R79+R68+R57+R46+R35+R24+R13</f>
        <v>0</v>
      </c>
      <c r="S299" s="230">
        <f t="shared" ref="S299:W299" si="242">S288+S277+S266+S255+S244+S233+S222+S211+S200+S189+S178+S167+S156+S145+S134+S123+S112+S101+S90+S79+S68+S57+S46+S35+S24+S13</f>
        <v>0</v>
      </c>
      <c r="T299" s="230">
        <f t="shared" si="242"/>
        <v>0</v>
      </c>
      <c r="U299" s="230">
        <f t="shared" si="242"/>
        <v>0</v>
      </c>
      <c r="V299" s="230">
        <f t="shared" si="242"/>
        <v>0</v>
      </c>
      <c r="W299" s="230">
        <f t="shared" si="242"/>
        <v>0</v>
      </c>
    </row>
    <row r="300" spans="1:23">
      <c r="A300" s="220" t="s">
        <v>405</v>
      </c>
      <c r="B300" s="230">
        <f t="shared" si="240"/>
        <v>154</v>
      </c>
      <c r="C300" s="220">
        <f t="shared" si="240"/>
        <v>0</v>
      </c>
      <c r="D300" s="220">
        <f t="shared" si="240"/>
        <v>0</v>
      </c>
      <c r="E300" s="220">
        <f t="shared" si="240"/>
        <v>154</v>
      </c>
      <c r="F300" s="220">
        <f t="shared" si="240"/>
        <v>6</v>
      </c>
      <c r="G300" s="220">
        <f t="shared" si="240"/>
        <v>5</v>
      </c>
      <c r="I300" s="220" t="s">
        <v>405</v>
      </c>
      <c r="J300" s="230">
        <f t="shared" si="241"/>
        <v>154</v>
      </c>
      <c r="K300" s="220">
        <f t="shared" si="241"/>
        <v>2</v>
      </c>
      <c r="L300" s="220">
        <f t="shared" si="241"/>
        <v>1</v>
      </c>
      <c r="M300" s="220">
        <f t="shared" si="241"/>
        <v>158</v>
      </c>
      <c r="N300" s="220">
        <f t="shared" si="241"/>
        <v>6</v>
      </c>
      <c r="O300" s="220">
        <f t="shared" si="241"/>
        <v>0</v>
      </c>
      <c r="P300" s="220"/>
      <c r="Q300" s="220" t="s">
        <v>405</v>
      </c>
      <c r="R300" s="230">
        <f t="shared" ref="R300:W304" si="243">R289+R278+R267+R256+R245+R234+R223+R212+R201+R190+R179+R168+R157+R146+R135+R124+R113+R102+R91+R80+R69+R58+R47+R36+R25+R14</f>
        <v>0</v>
      </c>
      <c r="S300" s="230">
        <f t="shared" si="243"/>
        <v>0</v>
      </c>
      <c r="T300" s="230">
        <f t="shared" si="243"/>
        <v>0</v>
      </c>
      <c r="U300" s="230">
        <f t="shared" si="243"/>
        <v>0</v>
      </c>
      <c r="V300" s="230">
        <f t="shared" si="243"/>
        <v>0</v>
      </c>
      <c r="W300" s="230">
        <f t="shared" si="243"/>
        <v>0</v>
      </c>
    </row>
    <row r="301" spans="1:23">
      <c r="A301" s="220" t="s">
        <v>406</v>
      </c>
      <c r="B301" s="230">
        <f t="shared" si="240"/>
        <v>148</v>
      </c>
      <c r="C301" s="220">
        <f t="shared" si="240"/>
        <v>0</v>
      </c>
      <c r="D301" s="220">
        <f t="shared" si="240"/>
        <v>0</v>
      </c>
      <c r="E301" s="220">
        <f t="shared" si="240"/>
        <v>148</v>
      </c>
      <c r="F301" s="220">
        <f t="shared" si="240"/>
        <v>5</v>
      </c>
      <c r="G301" s="220">
        <f t="shared" si="240"/>
        <v>5</v>
      </c>
      <c r="I301" s="220" t="s">
        <v>406</v>
      </c>
      <c r="J301" s="230">
        <f t="shared" si="241"/>
        <v>148</v>
      </c>
      <c r="K301" s="220">
        <f t="shared" si="241"/>
        <v>0</v>
      </c>
      <c r="L301" s="220">
        <f t="shared" si="241"/>
        <v>0</v>
      </c>
      <c r="M301" s="220">
        <f t="shared" si="241"/>
        <v>148</v>
      </c>
      <c r="N301" s="220">
        <f t="shared" si="241"/>
        <v>5</v>
      </c>
      <c r="O301" s="220">
        <f t="shared" si="241"/>
        <v>0</v>
      </c>
      <c r="P301" s="220"/>
      <c r="Q301" s="220" t="s">
        <v>406</v>
      </c>
      <c r="R301" s="230">
        <f t="shared" si="243"/>
        <v>0</v>
      </c>
      <c r="S301" s="230">
        <f t="shared" si="243"/>
        <v>0</v>
      </c>
      <c r="T301" s="230">
        <f t="shared" si="243"/>
        <v>0</v>
      </c>
      <c r="U301" s="230">
        <f t="shared" si="243"/>
        <v>0</v>
      </c>
      <c r="V301" s="230">
        <f t="shared" si="243"/>
        <v>0</v>
      </c>
      <c r="W301" s="230">
        <f t="shared" si="243"/>
        <v>0</v>
      </c>
    </row>
    <row r="302" spans="1:23">
      <c r="A302" s="220" t="s">
        <v>407</v>
      </c>
      <c r="B302" s="230">
        <f t="shared" si="240"/>
        <v>155</v>
      </c>
      <c r="C302" s="220">
        <f t="shared" si="240"/>
        <v>0</v>
      </c>
      <c r="D302" s="220">
        <f t="shared" si="240"/>
        <v>0</v>
      </c>
      <c r="E302" s="220">
        <f t="shared" si="240"/>
        <v>155</v>
      </c>
      <c r="F302" s="220">
        <f t="shared" si="240"/>
        <v>6</v>
      </c>
      <c r="G302" s="220">
        <f t="shared" si="240"/>
        <v>6</v>
      </c>
      <c r="I302" s="220" t="s">
        <v>407</v>
      </c>
      <c r="J302" s="230">
        <f t="shared" si="241"/>
        <v>155</v>
      </c>
      <c r="K302" s="220">
        <f t="shared" si="241"/>
        <v>1</v>
      </c>
      <c r="L302" s="220">
        <f t="shared" si="241"/>
        <v>1</v>
      </c>
      <c r="M302" s="220">
        <f t="shared" si="241"/>
        <v>158</v>
      </c>
      <c r="N302" s="220">
        <f t="shared" si="241"/>
        <v>6</v>
      </c>
      <c r="O302" s="220">
        <f t="shared" si="241"/>
        <v>0</v>
      </c>
      <c r="P302" s="220"/>
      <c r="Q302" s="220" t="s">
        <v>407</v>
      </c>
      <c r="R302" s="230">
        <f t="shared" si="243"/>
        <v>0</v>
      </c>
      <c r="S302" s="230">
        <f t="shared" si="243"/>
        <v>0</v>
      </c>
      <c r="T302" s="230">
        <f t="shared" si="243"/>
        <v>0</v>
      </c>
      <c r="U302" s="230">
        <f t="shared" si="243"/>
        <v>0</v>
      </c>
      <c r="V302" s="230">
        <f t="shared" si="243"/>
        <v>0</v>
      </c>
      <c r="W302" s="230">
        <f t="shared" si="243"/>
        <v>0</v>
      </c>
    </row>
    <row r="303" spans="1:23">
      <c r="A303" s="220" t="s">
        <v>408</v>
      </c>
      <c r="B303" s="230">
        <f t="shared" si="240"/>
        <v>124</v>
      </c>
      <c r="C303" s="220">
        <f t="shared" si="240"/>
        <v>0</v>
      </c>
      <c r="D303" s="220">
        <f t="shared" si="240"/>
        <v>0</v>
      </c>
      <c r="E303" s="220">
        <f t="shared" si="240"/>
        <v>124</v>
      </c>
      <c r="F303" s="220">
        <f t="shared" si="240"/>
        <v>5</v>
      </c>
      <c r="G303" s="220">
        <f t="shared" si="240"/>
        <v>5</v>
      </c>
      <c r="I303" s="220" t="s">
        <v>408</v>
      </c>
      <c r="J303" s="230">
        <f t="shared" si="241"/>
        <v>124</v>
      </c>
      <c r="K303" s="220">
        <f t="shared" si="241"/>
        <v>0</v>
      </c>
      <c r="L303" s="220">
        <f t="shared" si="241"/>
        <v>1</v>
      </c>
      <c r="M303" s="220">
        <f t="shared" si="241"/>
        <v>126</v>
      </c>
      <c r="N303" s="220">
        <f t="shared" si="241"/>
        <v>5</v>
      </c>
      <c r="O303" s="220">
        <f t="shared" si="241"/>
        <v>0</v>
      </c>
      <c r="P303" s="220"/>
      <c r="Q303" s="220" t="s">
        <v>408</v>
      </c>
      <c r="R303" s="230">
        <f t="shared" si="243"/>
        <v>0</v>
      </c>
      <c r="S303" s="230">
        <f t="shared" si="243"/>
        <v>0</v>
      </c>
      <c r="T303" s="230">
        <f t="shared" si="243"/>
        <v>0</v>
      </c>
      <c r="U303" s="230">
        <f t="shared" si="243"/>
        <v>0</v>
      </c>
      <c r="V303" s="230">
        <f t="shared" si="243"/>
        <v>0</v>
      </c>
      <c r="W303" s="230">
        <f t="shared" si="243"/>
        <v>0</v>
      </c>
    </row>
    <row r="304" spans="1:23">
      <c r="A304" s="225" t="s">
        <v>409</v>
      </c>
      <c r="B304" s="231">
        <f t="shared" si="240"/>
        <v>134</v>
      </c>
      <c r="C304" s="225">
        <f t="shared" si="240"/>
        <v>0</v>
      </c>
      <c r="D304" s="225">
        <f t="shared" si="240"/>
        <v>0</v>
      </c>
      <c r="E304" s="225">
        <f t="shared" si="240"/>
        <v>134</v>
      </c>
      <c r="F304" s="225">
        <f t="shared" si="240"/>
        <v>5</v>
      </c>
      <c r="G304" s="225">
        <f t="shared" si="240"/>
        <v>5</v>
      </c>
      <c r="I304" s="225" t="s">
        <v>409</v>
      </c>
      <c r="J304" s="231">
        <f t="shared" si="241"/>
        <v>134</v>
      </c>
      <c r="K304" s="225">
        <f t="shared" si="241"/>
        <v>0</v>
      </c>
      <c r="L304" s="225">
        <f t="shared" si="241"/>
        <v>1</v>
      </c>
      <c r="M304" s="225">
        <f t="shared" si="241"/>
        <v>136</v>
      </c>
      <c r="N304" s="225">
        <f t="shared" si="241"/>
        <v>5</v>
      </c>
      <c r="O304" s="225">
        <f t="shared" si="241"/>
        <v>0</v>
      </c>
      <c r="P304" s="220"/>
      <c r="Q304" s="225" t="s">
        <v>409</v>
      </c>
      <c r="R304" s="230">
        <f t="shared" si="243"/>
        <v>0</v>
      </c>
      <c r="S304" s="230">
        <f t="shared" si="243"/>
        <v>0</v>
      </c>
      <c r="T304" s="230">
        <f t="shared" si="243"/>
        <v>0</v>
      </c>
      <c r="U304" s="230">
        <f t="shared" si="243"/>
        <v>0</v>
      </c>
      <c r="V304" s="230">
        <f t="shared" si="243"/>
        <v>0</v>
      </c>
      <c r="W304" s="230">
        <f t="shared" si="243"/>
        <v>0</v>
      </c>
    </row>
    <row r="305" spans="1:23">
      <c r="A305" s="232" t="s">
        <v>13</v>
      </c>
      <c r="B305" s="233">
        <f t="shared" ref="B305:G305" si="244">SUM(B297:B304)</f>
        <v>1173</v>
      </c>
      <c r="C305" s="234">
        <f t="shared" si="244"/>
        <v>0</v>
      </c>
      <c r="D305" s="234">
        <f t="shared" si="244"/>
        <v>0</v>
      </c>
      <c r="E305" s="234">
        <f t="shared" si="244"/>
        <v>1173</v>
      </c>
      <c r="F305" s="234">
        <f t="shared" si="244"/>
        <v>44</v>
      </c>
      <c r="G305" s="234">
        <f t="shared" si="244"/>
        <v>43</v>
      </c>
      <c r="I305" s="235" t="s">
        <v>13</v>
      </c>
      <c r="J305" s="236">
        <f t="shared" ref="J305:O305" si="245">SUM(J297:J304)</f>
        <v>1173</v>
      </c>
      <c r="K305" s="237">
        <f t="shared" si="245"/>
        <v>5</v>
      </c>
      <c r="L305" s="237">
        <f t="shared" si="245"/>
        <v>4</v>
      </c>
      <c r="M305" s="237">
        <f t="shared" si="245"/>
        <v>1186</v>
      </c>
      <c r="N305" s="237">
        <f t="shared" si="245"/>
        <v>44</v>
      </c>
      <c r="O305" s="237">
        <f t="shared" si="245"/>
        <v>0</v>
      </c>
      <c r="P305" s="210"/>
      <c r="Q305" s="238" t="s">
        <v>13</v>
      </c>
      <c r="R305" s="239">
        <f t="shared" ref="R305:W305" si="246">SUM(R297:R304)</f>
        <v>0</v>
      </c>
      <c r="S305" s="240">
        <f t="shared" si="246"/>
        <v>0</v>
      </c>
      <c r="T305" s="240">
        <f t="shared" si="246"/>
        <v>0</v>
      </c>
      <c r="U305" s="240">
        <f t="shared" si="246"/>
        <v>0</v>
      </c>
      <c r="V305" s="240">
        <f t="shared" si="246"/>
        <v>0</v>
      </c>
      <c r="W305" s="240">
        <f t="shared" si="246"/>
        <v>0</v>
      </c>
    </row>
    <row r="308" spans="1:23">
      <c r="C308" s="165" t="s">
        <v>392</v>
      </c>
      <c r="D308" s="241"/>
      <c r="E308" s="241"/>
      <c r="F308" s="241"/>
      <c r="K308" s="165" t="s">
        <v>392</v>
      </c>
      <c r="L308" s="950"/>
      <c r="M308" s="950"/>
      <c r="N308" s="950"/>
      <c r="S308" s="165" t="s">
        <v>392</v>
      </c>
      <c r="T308" s="950"/>
      <c r="U308" s="950"/>
      <c r="V308" s="950"/>
    </row>
    <row r="309" spans="1:23">
      <c r="D309" s="951" t="s">
        <v>393</v>
      </c>
      <c r="E309" s="951"/>
      <c r="F309" s="951"/>
      <c r="L309" s="951" t="s">
        <v>393</v>
      </c>
      <c r="M309" s="951"/>
      <c r="N309" s="951"/>
      <c r="T309" s="952" t="s">
        <v>393</v>
      </c>
      <c r="U309" s="952"/>
      <c r="V309" s="952"/>
    </row>
  </sheetData>
  <mergeCells count="8">
    <mergeCell ref="T308:V308"/>
    <mergeCell ref="T309:V309"/>
    <mergeCell ref="R4:W4"/>
    <mergeCell ref="D309:F309"/>
    <mergeCell ref="L309:N309"/>
    <mergeCell ref="B4:G4"/>
    <mergeCell ref="J4:O4"/>
    <mergeCell ref="L308:N308"/>
  </mergeCells>
  <conditionalFormatting sqref="E6:E7">
    <cfRule type="cellIs" dxfId="365" priority="3" operator="between">
      <formula>1</formula>
      <formula>5</formula>
    </cfRule>
  </conditionalFormatting>
  <conditionalFormatting sqref="M6:M7">
    <cfRule type="cellIs" dxfId="364" priority="2" operator="between">
      <formula>1</formula>
      <formula>5</formula>
    </cfRule>
  </conditionalFormatting>
  <conditionalFormatting sqref="U6:U7">
    <cfRule type="cellIs" dxfId="363" priority="1" operator="between">
      <formula>1</formula>
      <formula>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172"/>
  <sheetViews>
    <sheetView workbookViewId="0">
      <selection activeCell="N13" sqref="N13"/>
    </sheetView>
  </sheetViews>
  <sheetFormatPr defaultColWidth="9" defaultRowHeight="18"/>
  <cols>
    <col min="1" max="1" width="26.33203125" customWidth="1"/>
    <col min="2" max="5" width="4.21875" customWidth="1"/>
    <col min="6" max="6" width="7.33203125" customWidth="1"/>
    <col min="7" max="8" width="5.44140625" customWidth="1"/>
    <col min="9" max="9" width="10.77734375" customWidth="1"/>
    <col min="10" max="11" width="13.77734375" customWidth="1"/>
    <col min="12" max="12" width="13.33203125" customWidth="1"/>
    <col min="13" max="14" width="13.77734375" customWidth="1"/>
    <col min="15" max="15" width="4.77734375" customWidth="1"/>
    <col min="16" max="16" width="26.33203125" customWidth="1"/>
    <col min="17" max="20" width="4.21875" customWidth="1"/>
    <col min="21" max="21" width="7.33203125" customWidth="1"/>
    <col min="22" max="23" width="5.44140625" customWidth="1"/>
    <col min="24" max="24" width="10.77734375" customWidth="1"/>
    <col min="25" max="25" width="13.21875" customWidth="1"/>
    <col min="26" max="26" width="13.6640625" customWidth="1"/>
    <col min="27" max="27" width="13.77734375" customWidth="1"/>
    <col min="28" max="28" width="12.6640625" customWidth="1"/>
    <col min="29" max="29" width="11.77734375" customWidth="1"/>
    <col min="30" max="30" width="4.6640625" customWidth="1"/>
    <col min="31" max="31" width="26.33203125" customWidth="1"/>
    <col min="32" max="35" width="4.21875" customWidth="1"/>
    <col min="36" max="36" width="7.33203125" customWidth="1"/>
    <col min="37" max="38" width="5.44140625" customWidth="1"/>
    <col min="39" max="39" width="10.77734375" customWidth="1"/>
    <col min="40" max="40" width="13.21875" customWidth="1"/>
    <col min="41" max="41" width="13.6640625" customWidth="1"/>
    <col min="42" max="42" width="11.44140625" customWidth="1"/>
    <col min="43" max="43" width="12.6640625" customWidth="1"/>
    <col min="44" max="44" width="11.77734375" customWidth="1"/>
  </cols>
  <sheetData>
    <row r="1" spans="1:44">
      <c r="A1" t="str">
        <f>'[2]Подаци о школи'!B1</f>
        <v>ОШ "ЉУБА НЕНАДОВИЋ"</v>
      </c>
      <c r="P1" t="str">
        <f>'[2]Подаци о школи'!B1</f>
        <v>ОШ "ЉУБА НЕНАДОВИЋ"</v>
      </c>
      <c r="AE1" t="str">
        <f>'[2]Подаци о школи'!B1</f>
        <v>ОШ "ЉУБА НЕНАДОВИЋ"</v>
      </c>
    </row>
    <row r="2" spans="1:44">
      <c r="A2" t="str">
        <f>'[2]Подаци о школи'!B2</f>
        <v>БЕОГРАД</v>
      </c>
      <c r="P2" t="str">
        <f>'[2]Подаци о школи'!B2</f>
        <v>БЕОГРАД</v>
      </c>
      <c r="AE2" t="str">
        <f>'[2]Подаци о школи'!B2</f>
        <v>БЕОГРАД</v>
      </c>
    </row>
    <row r="3" spans="1:44">
      <c r="A3" t="str">
        <f>'[2]Подаци о школи'!B3</f>
        <v>ЧУКАРИЦА</v>
      </c>
      <c r="P3" t="str">
        <f>'[2]Подаци о школи'!B3</f>
        <v>ЧУКАРИЦА</v>
      </c>
      <c r="AE3" t="str">
        <f>'[2]Подаци о школи'!B3</f>
        <v>ЧУКАРИЦА</v>
      </c>
    </row>
    <row r="5" spans="1:44">
      <c r="A5" s="242" t="s">
        <v>394</v>
      </c>
      <c r="B5" s="956" t="s">
        <v>260</v>
      </c>
      <c r="C5" s="956"/>
      <c r="D5" s="956"/>
      <c r="E5" s="956"/>
      <c r="F5" s="956"/>
      <c r="G5" s="956"/>
      <c r="H5" s="956"/>
      <c r="I5" s="956"/>
      <c r="J5" s="956"/>
      <c r="K5" s="243"/>
      <c r="L5" s="243"/>
      <c r="M5" s="243"/>
      <c r="N5" s="243"/>
      <c r="P5" s="244" t="s">
        <v>394</v>
      </c>
      <c r="Q5" s="957"/>
      <c r="R5" s="957"/>
      <c r="S5" s="957"/>
      <c r="T5" s="957"/>
      <c r="U5" s="957"/>
      <c r="V5" s="957"/>
      <c r="W5" s="957"/>
      <c r="X5" s="957"/>
      <c r="Y5" s="957"/>
      <c r="Z5" s="245"/>
      <c r="AA5" s="245"/>
      <c r="AB5" s="245"/>
      <c r="AC5" s="245"/>
      <c r="AE5" s="246" t="s">
        <v>394</v>
      </c>
      <c r="AF5" s="958"/>
      <c r="AG5" s="958"/>
      <c r="AH5" s="958"/>
      <c r="AI5" s="958"/>
      <c r="AJ5" s="958"/>
      <c r="AK5" s="958"/>
      <c r="AL5" s="958"/>
      <c r="AM5" s="958"/>
      <c r="AN5" s="958"/>
      <c r="AO5" s="247"/>
      <c r="AP5" s="247"/>
      <c r="AQ5" s="247"/>
      <c r="AR5" s="247"/>
    </row>
    <row r="6" spans="1:44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P6" s="248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E6" s="248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</row>
    <row r="7" spans="1:44" s="214" customFormat="1" ht="67.2">
      <c r="A7" s="250" t="s">
        <v>364</v>
      </c>
      <c r="B7" s="250" t="s">
        <v>411</v>
      </c>
      <c r="C7" s="250" t="s">
        <v>412</v>
      </c>
      <c r="D7" s="250" t="s">
        <v>413</v>
      </c>
      <c r="E7" s="250" t="s">
        <v>414</v>
      </c>
      <c r="F7" s="251" t="s">
        <v>396</v>
      </c>
      <c r="G7" s="250" t="s">
        <v>397</v>
      </c>
      <c r="H7" s="250" t="s">
        <v>398</v>
      </c>
      <c r="I7" s="251" t="s">
        <v>399</v>
      </c>
      <c r="J7" s="251" t="s">
        <v>415</v>
      </c>
      <c r="K7" s="251" t="s">
        <v>416</v>
      </c>
      <c r="L7" s="251" t="s">
        <v>417</v>
      </c>
      <c r="M7" s="251" t="s">
        <v>418</v>
      </c>
      <c r="N7" s="251" t="s">
        <v>419</v>
      </c>
      <c r="P7" s="215" t="s">
        <v>364</v>
      </c>
      <c r="Q7" s="215" t="s">
        <v>411</v>
      </c>
      <c r="R7" s="215" t="s">
        <v>412</v>
      </c>
      <c r="S7" s="215" t="s">
        <v>413</v>
      </c>
      <c r="T7" s="215" t="s">
        <v>414</v>
      </c>
      <c r="U7" s="216" t="s">
        <v>396</v>
      </c>
      <c r="V7" s="215" t="s">
        <v>397</v>
      </c>
      <c r="W7" s="215" t="s">
        <v>398</v>
      </c>
      <c r="X7" s="216" t="s">
        <v>399</v>
      </c>
      <c r="Y7" s="216" t="s">
        <v>401</v>
      </c>
      <c r="Z7" s="216" t="s">
        <v>416</v>
      </c>
      <c r="AA7" s="216" t="s">
        <v>417</v>
      </c>
      <c r="AB7" s="216" t="s">
        <v>418</v>
      </c>
      <c r="AC7" s="216" t="s">
        <v>419</v>
      </c>
      <c r="AE7" s="218" t="s">
        <v>364</v>
      </c>
      <c r="AF7" s="218" t="s">
        <v>411</v>
      </c>
      <c r="AG7" s="218" t="s">
        <v>412</v>
      </c>
      <c r="AH7" s="218" t="s">
        <v>413</v>
      </c>
      <c r="AI7" s="218" t="s">
        <v>414</v>
      </c>
      <c r="AJ7" s="219" t="s">
        <v>396</v>
      </c>
      <c r="AK7" s="218" t="s">
        <v>397</v>
      </c>
      <c r="AL7" s="218" t="s">
        <v>398</v>
      </c>
      <c r="AM7" s="219" t="s">
        <v>399</v>
      </c>
      <c r="AN7" s="219" t="s">
        <v>401</v>
      </c>
      <c r="AO7" s="219" t="s">
        <v>416</v>
      </c>
      <c r="AP7" s="219" t="s">
        <v>417</v>
      </c>
      <c r="AQ7" s="219" t="s">
        <v>418</v>
      </c>
      <c r="AR7" s="219" t="s">
        <v>419</v>
      </c>
    </row>
    <row r="8" spans="1:44">
      <c r="A8" s="220" t="s">
        <v>420</v>
      </c>
      <c r="B8" s="222"/>
      <c r="C8" s="222"/>
      <c r="D8" s="222"/>
      <c r="E8" s="222"/>
      <c r="F8" s="220">
        <f>B8+C8+D8+E8</f>
        <v>0</v>
      </c>
      <c r="G8" s="222"/>
      <c r="H8" s="222"/>
      <c r="I8" s="220">
        <f>F8+G8+2*H8</f>
        <v>0</v>
      </c>
      <c r="J8" s="223"/>
      <c r="K8" s="223"/>
      <c r="L8" s="223"/>
      <c r="M8" s="223"/>
      <c r="N8" s="223"/>
      <c r="P8" s="220" t="s">
        <v>420</v>
      </c>
      <c r="Q8" s="222"/>
      <c r="R8" s="222"/>
      <c r="S8" s="222"/>
      <c r="T8" s="222"/>
      <c r="U8" s="220">
        <f>Q8+R8+S8+T8</f>
        <v>0</v>
      </c>
      <c r="V8" s="222"/>
      <c r="W8" s="222"/>
      <c r="X8" s="220">
        <f>U8+V8+2*W8</f>
        <v>0</v>
      </c>
      <c r="Y8" s="223"/>
      <c r="Z8" s="223"/>
      <c r="AA8" s="223"/>
      <c r="AB8" s="223"/>
      <c r="AC8" s="223"/>
      <c r="AE8" s="220" t="s">
        <v>420</v>
      </c>
      <c r="AF8" s="222"/>
      <c r="AG8" s="222"/>
      <c r="AH8" s="222"/>
      <c r="AI8" s="222"/>
      <c r="AJ8" s="220">
        <f>AF8+AG8+AH8+AI8</f>
        <v>0</v>
      </c>
      <c r="AK8" s="222"/>
      <c r="AL8" s="222"/>
      <c r="AM8" s="220">
        <f>AJ8+AK8+2*AL8</f>
        <v>0</v>
      </c>
      <c r="AN8" s="223"/>
      <c r="AO8" s="223"/>
      <c r="AP8" s="223"/>
      <c r="AQ8" s="223"/>
      <c r="AR8" s="223"/>
    </row>
    <row r="9" spans="1:44">
      <c r="A9" s="220" t="s">
        <v>421</v>
      </c>
      <c r="B9" s="222"/>
      <c r="C9" s="222"/>
      <c r="D9" s="222"/>
      <c r="E9" s="222"/>
      <c r="F9" s="220">
        <f>B9+C9+D9+E9</f>
        <v>0</v>
      </c>
      <c r="G9" s="223"/>
      <c r="H9" s="223"/>
      <c r="I9" s="220">
        <f>F9+G9+2*H9</f>
        <v>0</v>
      </c>
      <c r="J9" s="223"/>
      <c r="K9" s="223"/>
      <c r="L9" s="223"/>
      <c r="M9" s="223"/>
      <c r="N9" s="223"/>
      <c r="P9" s="220" t="s">
        <v>421</v>
      </c>
      <c r="Q9" s="222"/>
      <c r="R9" s="222"/>
      <c r="S9" s="222"/>
      <c r="T9" s="222"/>
      <c r="U9" s="220">
        <f>Q9+R9+S9+T9</f>
        <v>0</v>
      </c>
      <c r="V9" s="223"/>
      <c r="W9" s="223"/>
      <c r="X9" s="220">
        <f>U9+V9+2*W9</f>
        <v>0</v>
      </c>
      <c r="Y9" s="223"/>
      <c r="Z9" s="223"/>
      <c r="AA9" s="223"/>
      <c r="AB9" s="223"/>
      <c r="AC9" s="223"/>
      <c r="AE9" s="220" t="s">
        <v>421</v>
      </c>
      <c r="AF9" s="222"/>
      <c r="AG9" s="222"/>
      <c r="AH9" s="222"/>
      <c r="AI9" s="222"/>
      <c r="AJ9" s="220">
        <f>AF9+AG9+AH9+AI9</f>
        <v>0</v>
      </c>
      <c r="AK9" s="223"/>
      <c r="AL9" s="223"/>
      <c r="AM9" s="220">
        <f>AJ9+AK9+2*AL9</f>
        <v>0</v>
      </c>
      <c r="AN9" s="223"/>
      <c r="AO9" s="223"/>
      <c r="AP9" s="223"/>
      <c r="AQ9" s="223"/>
      <c r="AR9" s="223"/>
    </row>
    <row r="10" spans="1:44">
      <c r="A10" s="225" t="s">
        <v>422</v>
      </c>
      <c r="B10" s="252"/>
      <c r="C10" s="252"/>
      <c r="D10" s="252"/>
      <c r="E10" s="252"/>
      <c r="F10" s="225">
        <f>B10+C10+D10+E10</f>
        <v>0</v>
      </c>
      <c r="G10" s="227"/>
      <c r="H10" s="227"/>
      <c r="I10" s="225">
        <f>F10+G10+2*H10</f>
        <v>0</v>
      </c>
      <c r="J10" s="227"/>
      <c r="K10" s="227"/>
      <c r="L10" s="227"/>
      <c r="M10" s="227"/>
      <c r="N10" s="227"/>
      <c r="P10" s="225" t="s">
        <v>422</v>
      </c>
      <c r="Q10" s="252"/>
      <c r="R10" s="252"/>
      <c r="S10" s="252"/>
      <c r="T10" s="252"/>
      <c r="U10" s="225">
        <f>Q10+R10+S10+T10</f>
        <v>0</v>
      </c>
      <c r="V10" s="227"/>
      <c r="W10" s="227"/>
      <c r="X10" s="225">
        <f>U10+V10+2*W10</f>
        <v>0</v>
      </c>
      <c r="Y10" s="227"/>
      <c r="Z10" s="227"/>
      <c r="AA10" s="227"/>
      <c r="AB10" s="227"/>
      <c r="AC10" s="227"/>
      <c r="AE10" s="225" t="s">
        <v>422</v>
      </c>
      <c r="AF10" s="252"/>
      <c r="AG10" s="252"/>
      <c r="AH10" s="252"/>
      <c r="AI10" s="252"/>
      <c r="AJ10" s="225">
        <f>AF10+AG10+AH10+AI10</f>
        <v>0</v>
      </c>
      <c r="AK10" s="227"/>
      <c r="AL10" s="227"/>
      <c r="AM10" s="225">
        <f>AJ10+AK10+2*AL10</f>
        <v>0</v>
      </c>
      <c r="AN10" s="227"/>
      <c r="AO10" s="227"/>
      <c r="AP10" s="227"/>
      <c r="AQ10" s="227"/>
      <c r="AR10" s="227"/>
    </row>
    <row r="11" spans="1:44">
      <c r="A11" s="208" t="s">
        <v>13</v>
      </c>
      <c r="B11" s="210">
        <f>SUM(B8:B10)</f>
        <v>0</v>
      </c>
      <c r="C11" s="210">
        <f>SUM(C8:C10)</f>
        <v>0</v>
      </c>
      <c r="D11" s="210">
        <f>SUM(D8:D10)</f>
        <v>0</v>
      </c>
      <c r="E11" s="210">
        <f>SUM(E8:E10)</f>
        <v>0</v>
      </c>
      <c r="F11" s="210">
        <f>SUM(F8:F10)</f>
        <v>0</v>
      </c>
      <c r="G11" s="210">
        <f t="shared" ref="G11:N11" si="0">SUM(G8:G10)</f>
        <v>0</v>
      </c>
      <c r="H11" s="210">
        <f t="shared" si="0"/>
        <v>0</v>
      </c>
      <c r="I11" s="210">
        <f t="shared" si="0"/>
        <v>0</v>
      </c>
      <c r="J11" s="210">
        <f t="shared" si="0"/>
        <v>0</v>
      </c>
      <c r="K11" s="210">
        <f t="shared" si="0"/>
        <v>0</v>
      </c>
      <c r="L11" s="210">
        <f t="shared" si="0"/>
        <v>0</v>
      </c>
      <c r="M11" s="210">
        <f t="shared" si="0"/>
        <v>0</v>
      </c>
      <c r="N11" s="210">
        <f t="shared" si="0"/>
        <v>0</v>
      </c>
      <c r="P11" s="208" t="s">
        <v>13</v>
      </c>
      <c r="Q11" s="210">
        <f t="shared" ref="Q11:Y11" si="1">SUM(Q8:Q10)</f>
        <v>0</v>
      </c>
      <c r="R11" s="210">
        <f t="shared" si="1"/>
        <v>0</v>
      </c>
      <c r="S11" s="210">
        <f t="shared" si="1"/>
        <v>0</v>
      </c>
      <c r="T11" s="210">
        <f t="shared" si="1"/>
        <v>0</v>
      </c>
      <c r="U11" s="210">
        <f t="shared" si="1"/>
        <v>0</v>
      </c>
      <c r="V11" s="210">
        <f t="shared" si="1"/>
        <v>0</v>
      </c>
      <c r="W11" s="210">
        <f t="shared" si="1"/>
        <v>0</v>
      </c>
      <c r="X11" s="210">
        <f t="shared" si="1"/>
        <v>0</v>
      </c>
      <c r="Y11" s="210">
        <f t="shared" si="1"/>
        <v>0</v>
      </c>
      <c r="Z11" s="210">
        <v>0</v>
      </c>
      <c r="AA11" s="210">
        <v>0</v>
      </c>
      <c r="AB11" s="210">
        <v>0</v>
      </c>
      <c r="AC11" s="210">
        <v>0</v>
      </c>
      <c r="AE11" s="208" t="s">
        <v>13</v>
      </c>
      <c r="AF11" s="210">
        <f>SUM(AF8:AF10)</f>
        <v>0</v>
      </c>
      <c r="AG11" s="210">
        <f>SUM(AG8:AG10)</f>
        <v>0</v>
      </c>
      <c r="AH11" s="210">
        <f>SUM(AH8:AH10)</f>
        <v>0</v>
      </c>
      <c r="AI11" s="210">
        <f>SUM(AI8:AI10)</f>
        <v>0</v>
      </c>
      <c r="AJ11" s="210">
        <f>SUM(AJ8:AJ10)</f>
        <v>0</v>
      </c>
      <c r="AK11" s="210">
        <f t="shared" ref="AK11:AR11" si="2">SUM(AK8:AK10)</f>
        <v>0</v>
      </c>
      <c r="AL11" s="210">
        <f t="shared" si="2"/>
        <v>0</v>
      </c>
      <c r="AM11" s="210">
        <f t="shared" si="2"/>
        <v>0</v>
      </c>
      <c r="AN11" s="210">
        <f t="shared" si="2"/>
        <v>0</v>
      </c>
      <c r="AO11" s="210">
        <f t="shared" si="2"/>
        <v>0</v>
      </c>
      <c r="AP11" s="210">
        <f t="shared" si="2"/>
        <v>0</v>
      </c>
      <c r="AQ11" s="210">
        <f t="shared" si="2"/>
        <v>0</v>
      </c>
      <c r="AR11" s="210">
        <f t="shared" si="2"/>
        <v>0</v>
      </c>
    </row>
    <row r="12" spans="1:44">
      <c r="A12" s="229">
        <f>'[2]Подаци о школи'!$B$7</f>
        <v>0</v>
      </c>
      <c r="B12" s="223"/>
      <c r="C12" s="223"/>
      <c r="D12" s="223"/>
      <c r="E12" s="220"/>
      <c r="G12" s="223"/>
      <c r="H12" s="223"/>
      <c r="I12" s="223"/>
      <c r="P12" s="229">
        <f>'[2]Подаци о школи'!$B$7</f>
        <v>0</v>
      </c>
      <c r="Q12" s="223"/>
      <c r="R12" s="223"/>
      <c r="S12" s="223"/>
      <c r="T12" s="220"/>
      <c r="V12" s="223"/>
      <c r="W12" s="223"/>
      <c r="X12" s="223"/>
      <c r="AE12" s="229">
        <f>'[2]Подаци о школи'!$B$7</f>
        <v>0</v>
      </c>
      <c r="AF12" s="223"/>
      <c r="AG12" s="223"/>
      <c r="AH12" s="223"/>
      <c r="AI12" s="220"/>
      <c r="AK12" s="223"/>
      <c r="AL12" s="223"/>
      <c r="AM12" s="223"/>
    </row>
    <row r="13" spans="1:44" s="214" customFormat="1" ht="67.2">
      <c r="A13" s="250" t="s">
        <v>367</v>
      </c>
      <c r="B13" s="250" t="s">
        <v>411</v>
      </c>
      <c r="C13" s="250" t="s">
        <v>412</v>
      </c>
      <c r="D13" s="250" t="s">
        <v>413</v>
      </c>
      <c r="E13" s="250" t="s">
        <v>414</v>
      </c>
      <c r="F13" s="251" t="s">
        <v>396</v>
      </c>
      <c r="G13" s="250" t="s">
        <v>397</v>
      </c>
      <c r="H13" s="250" t="s">
        <v>398</v>
      </c>
      <c r="I13" s="251" t="s">
        <v>399</v>
      </c>
      <c r="J13" s="251" t="s">
        <v>401</v>
      </c>
      <c r="K13" s="251" t="s">
        <v>416</v>
      </c>
      <c r="L13" s="251" t="s">
        <v>417</v>
      </c>
      <c r="M13" s="251" t="s">
        <v>418</v>
      </c>
      <c r="N13" s="251" t="s">
        <v>419</v>
      </c>
      <c r="P13" s="215" t="s">
        <v>367</v>
      </c>
      <c r="Q13" s="215" t="s">
        <v>411</v>
      </c>
      <c r="R13" s="215" t="s">
        <v>412</v>
      </c>
      <c r="S13" s="215" t="s">
        <v>413</v>
      </c>
      <c r="T13" s="215" t="s">
        <v>414</v>
      </c>
      <c r="U13" s="216" t="s">
        <v>396</v>
      </c>
      <c r="V13" s="215" t="s">
        <v>397</v>
      </c>
      <c r="W13" s="215" t="s">
        <v>398</v>
      </c>
      <c r="X13" s="216" t="s">
        <v>399</v>
      </c>
      <c r="Y13" s="216" t="s">
        <v>401</v>
      </c>
      <c r="Z13" s="216" t="s">
        <v>416</v>
      </c>
      <c r="AA13" s="216" t="s">
        <v>417</v>
      </c>
      <c r="AB13" s="216" t="s">
        <v>418</v>
      </c>
      <c r="AC13" s="216" t="s">
        <v>419</v>
      </c>
      <c r="AE13" s="218" t="s">
        <v>367</v>
      </c>
      <c r="AF13" s="218" t="s">
        <v>411</v>
      </c>
      <c r="AG13" s="218" t="s">
        <v>412</v>
      </c>
      <c r="AH13" s="218" t="s">
        <v>413</v>
      </c>
      <c r="AI13" s="218" t="s">
        <v>414</v>
      </c>
      <c r="AJ13" s="219" t="s">
        <v>396</v>
      </c>
      <c r="AK13" s="218" t="s">
        <v>397</v>
      </c>
      <c r="AL13" s="218" t="s">
        <v>398</v>
      </c>
      <c r="AM13" s="219" t="s">
        <v>399</v>
      </c>
      <c r="AN13" s="219" t="s">
        <v>401</v>
      </c>
      <c r="AO13" s="219" t="s">
        <v>416</v>
      </c>
      <c r="AP13" s="219" t="s">
        <v>417</v>
      </c>
      <c r="AQ13" s="219" t="s">
        <v>418</v>
      </c>
      <c r="AR13" s="219" t="s">
        <v>419</v>
      </c>
    </row>
    <row r="14" spans="1:44">
      <c r="A14" s="220" t="s">
        <v>420</v>
      </c>
      <c r="B14" s="222"/>
      <c r="C14" s="222"/>
      <c r="D14" s="222"/>
      <c r="E14" s="222"/>
      <c r="F14" s="220">
        <f>B14+C14+D14+E14</f>
        <v>0</v>
      </c>
      <c r="G14" s="222"/>
      <c r="H14" s="222"/>
      <c r="I14" s="220">
        <f>F14+G14+2*H14</f>
        <v>0</v>
      </c>
      <c r="J14" s="223"/>
      <c r="K14" s="223"/>
      <c r="L14" s="223"/>
      <c r="M14" s="223"/>
      <c r="N14" s="223"/>
      <c r="P14" s="220" t="s">
        <v>420</v>
      </c>
      <c r="Q14" s="222"/>
      <c r="R14" s="222"/>
      <c r="S14" s="222"/>
      <c r="T14" s="222"/>
      <c r="U14" s="220">
        <f>Q14+R14+S14+T14</f>
        <v>0</v>
      </c>
      <c r="V14" s="222"/>
      <c r="W14" s="222"/>
      <c r="X14" s="220">
        <f>U14+V14+2*W14</f>
        <v>0</v>
      </c>
      <c r="Y14" s="223"/>
      <c r="Z14" s="223"/>
      <c r="AA14" s="223"/>
      <c r="AB14" s="223"/>
      <c r="AC14" s="223"/>
      <c r="AE14" s="220" t="s">
        <v>420</v>
      </c>
      <c r="AF14" s="222"/>
      <c r="AG14" s="222"/>
      <c r="AH14" s="222"/>
      <c r="AI14" s="222"/>
      <c r="AJ14" s="220">
        <f>AF14+AG14+AH14+AI14</f>
        <v>0</v>
      </c>
      <c r="AK14" s="222"/>
      <c r="AL14" s="222"/>
      <c r="AM14" s="220">
        <f>AJ14+AK14+2*AL14</f>
        <v>0</v>
      </c>
      <c r="AN14" s="223"/>
      <c r="AO14" s="223"/>
      <c r="AP14" s="223"/>
      <c r="AQ14" s="223"/>
      <c r="AR14" s="223"/>
    </row>
    <row r="15" spans="1:44">
      <c r="A15" s="220" t="s">
        <v>421</v>
      </c>
      <c r="B15" s="222"/>
      <c r="C15" s="222"/>
      <c r="D15" s="222"/>
      <c r="E15" s="222"/>
      <c r="F15" s="220">
        <f>B15+C15+D15+E15</f>
        <v>0</v>
      </c>
      <c r="G15" s="223"/>
      <c r="H15" s="223"/>
      <c r="I15" s="220">
        <f>F15+G15+2*H15</f>
        <v>0</v>
      </c>
      <c r="J15" s="223"/>
      <c r="K15" s="223"/>
      <c r="L15" s="223"/>
      <c r="M15" s="223"/>
      <c r="N15" s="223"/>
      <c r="P15" s="220" t="s">
        <v>421</v>
      </c>
      <c r="Q15" s="222"/>
      <c r="R15" s="222"/>
      <c r="S15" s="222"/>
      <c r="T15" s="222"/>
      <c r="U15" s="220">
        <f>Q15+R15+S15+T15</f>
        <v>0</v>
      </c>
      <c r="V15" s="223"/>
      <c r="W15" s="223"/>
      <c r="X15" s="220">
        <f>U15+V15+2*W15</f>
        <v>0</v>
      </c>
      <c r="Y15" s="223"/>
      <c r="Z15" s="223"/>
      <c r="AA15" s="223"/>
      <c r="AB15" s="223"/>
      <c r="AC15" s="223"/>
      <c r="AE15" s="220" t="s">
        <v>421</v>
      </c>
      <c r="AF15" s="222"/>
      <c r="AG15" s="222"/>
      <c r="AH15" s="222"/>
      <c r="AI15" s="222"/>
      <c r="AJ15" s="220">
        <f>AF15+AG15+AH15+AI15</f>
        <v>0</v>
      </c>
      <c r="AK15" s="223"/>
      <c r="AL15" s="223"/>
      <c r="AM15" s="220">
        <f>AJ15+AK15+2*AL15</f>
        <v>0</v>
      </c>
      <c r="AN15" s="223"/>
      <c r="AO15" s="223"/>
      <c r="AP15" s="223"/>
      <c r="AQ15" s="223"/>
      <c r="AR15" s="223"/>
    </row>
    <row r="16" spans="1:44">
      <c r="A16" s="225" t="s">
        <v>422</v>
      </c>
      <c r="B16" s="252"/>
      <c r="C16" s="252"/>
      <c r="D16" s="252"/>
      <c r="E16" s="252"/>
      <c r="F16" s="225">
        <f>B16+C16+D16+E16</f>
        <v>0</v>
      </c>
      <c r="G16" s="227"/>
      <c r="H16" s="227"/>
      <c r="I16" s="225">
        <f>F16+G16+2*H16</f>
        <v>0</v>
      </c>
      <c r="J16" s="227"/>
      <c r="K16" s="227"/>
      <c r="L16" s="227"/>
      <c r="M16" s="227"/>
      <c r="N16" s="227"/>
      <c r="P16" s="225" t="s">
        <v>422</v>
      </c>
      <c r="Q16" s="252"/>
      <c r="R16" s="252"/>
      <c r="S16" s="252"/>
      <c r="T16" s="252"/>
      <c r="U16" s="225">
        <f>Q16+R16+S16+T16</f>
        <v>0</v>
      </c>
      <c r="V16" s="227"/>
      <c r="W16" s="227"/>
      <c r="X16" s="225">
        <f>U16+V16+2*W16</f>
        <v>0</v>
      </c>
      <c r="Y16" s="227"/>
      <c r="Z16" s="227"/>
      <c r="AA16" s="227"/>
      <c r="AB16" s="227"/>
      <c r="AC16" s="227"/>
      <c r="AE16" s="225" t="s">
        <v>422</v>
      </c>
      <c r="AF16" s="252"/>
      <c r="AG16" s="252"/>
      <c r="AH16" s="252"/>
      <c r="AI16" s="252"/>
      <c r="AJ16" s="225">
        <f>AF16+AG16+AH16+AI16</f>
        <v>0</v>
      </c>
      <c r="AK16" s="227"/>
      <c r="AL16" s="227"/>
      <c r="AM16" s="225">
        <f>AJ16+AK16+2*AL16</f>
        <v>0</v>
      </c>
      <c r="AN16" s="227"/>
      <c r="AO16" s="227"/>
      <c r="AP16" s="227"/>
      <c r="AQ16" s="227"/>
      <c r="AR16" s="227"/>
    </row>
    <row r="17" spans="1:44">
      <c r="A17" s="208" t="s">
        <v>13</v>
      </c>
      <c r="B17" s="210">
        <f>SUM(B14:B16)</f>
        <v>0</v>
      </c>
      <c r="C17" s="210">
        <f>SUM(C14:C16)</f>
        <v>0</v>
      </c>
      <c r="D17" s="210">
        <f>SUM(D14:D16)</f>
        <v>0</v>
      </c>
      <c r="E17" s="210">
        <f>SUM(E14:E16)</f>
        <v>0</v>
      </c>
      <c r="F17" s="210">
        <f>SUM(F14:F16)</f>
        <v>0</v>
      </c>
      <c r="G17" s="210">
        <f t="shared" ref="G17:N17" si="3">SUM(G14:G16)</f>
        <v>0</v>
      </c>
      <c r="H17" s="210">
        <f t="shared" si="3"/>
        <v>0</v>
      </c>
      <c r="I17" s="210">
        <f t="shared" si="3"/>
        <v>0</v>
      </c>
      <c r="J17" s="210">
        <f t="shared" si="3"/>
        <v>0</v>
      </c>
      <c r="K17" s="210">
        <f t="shared" si="3"/>
        <v>0</v>
      </c>
      <c r="L17" s="210">
        <f t="shared" si="3"/>
        <v>0</v>
      </c>
      <c r="M17" s="210">
        <f t="shared" si="3"/>
        <v>0</v>
      </c>
      <c r="N17" s="210">
        <f t="shared" si="3"/>
        <v>0</v>
      </c>
      <c r="P17" s="208" t="s">
        <v>13</v>
      </c>
      <c r="Q17" s="210">
        <f t="shared" ref="Q17:Y17" si="4">SUM(Q14:Q16)</f>
        <v>0</v>
      </c>
      <c r="R17" s="210">
        <f t="shared" si="4"/>
        <v>0</v>
      </c>
      <c r="S17" s="210">
        <f t="shared" si="4"/>
        <v>0</v>
      </c>
      <c r="T17" s="210">
        <f t="shared" si="4"/>
        <v>0</v>
      </c>
      <c r="U17" s="210">
        <f t="shared" si="4"/>
        <v>0</v>
      </c>
      <c r="V17" s="210">
        <f t="shared" si="4"/>
        <v>0</v>
      </c>
      <c r="W17" s="210">
        <f t="shared" si="4"/>
        <v>0</v>
      </c>
      <c r="X17" s="210">
        <f t="shared" si="4"/>
        <v>0</v>
      </c>
      <c r="Y17" s="210">
        <f t="shared" si="4"/>
        <v>0</v>
      </c>
      <c r="Z17" s="210"/>
      <c r="AA17" s="210"/>
      <c r="AB17" s="210"/>
      <c r="AC17" s="210"/>
      <c r="AE17" s="208" t="s">
        <v>13</v>
      </c>
      <c r="AF17" s="210">
        <f>SUM(AF14:AF16)</f>
        <v>0</v>
      </c>
      <c r="AG17" s="210">
        <f>SUM(AG14:AG16)</f>
        <v>0</v>
      </c>
      <c r="AH17" s="210">
        <f>SUM(AH14:AH16)</f>
        <v>0</v>
      </c>
      <c r="AI17" s="210">
        <f>SUM(AI14:AI16)</f>
        <v>0</v>
      </c>
      <c r="AJ17" s="210">
        <f>SUM(AJ14:AJ16)</f>
        <v>0</v>
      </c>
      <c r="AK17" s="210">
        <f t="shared" ref="AK17:AR17" si="5">SUM(AK14:AK16)</f>
        <v>0</v>
      </c>
      <c r="AL17" s="210">
        <f t="shared" si="5"/>
        <v>0</v>
      </c>
      <c r="AM17" s="210">
        <f t="shared" si="5"/>
        <v>0</v>
      </c>
      <c r="AN17" s="210">
        <f t="shared" si="5"/>
        <v>0</v>
      </c>
      <c r="AO17" s="210">
        <f t="shared" si="5"/>
        <v>0</v>
      </c>
      <c r="AP17" s="210">
        <f t="shared" si="5"/>
        <v>0</v>
      </c>
      <c r="AQ17" s="210">
        <f t="shared" si="5"/>
        <v>0</v>
      </c>
      <c r="AR17" s="210">
        <f t="shared" si="5"/>
        <v>0</v>
      </c>
    </row>
    <row r="18" spans="1:44">
      <c r="A18" s="229">
        <f>'[2]Подаци о школи'!$B$8</f>
        <v>0</v>
      </c>
      <c r="B18" s="223"/>
      <c r="C18" s="223"/>
      <c r="D18" s="223"/>
      <c r="E18" s="220"/>
      <c r="G18" s="223"/>
      <c r="H18" s="223"/>
      <c r="I18" s="223"/>
      <c r="P18" s="229">
        <f>'[2]Подаци о школи'!$B$8</f>
        <v>0</v>
      </c>
      <c r="Q18" s="223"/>
      <c r="R18" s="223"/>
      <c r="S18" s="223"/>
      <c r="T18" s="220"/>
      <c r="V18" s="223"/>
      <c r="W18" s="223"/>
      <c r="X18" s="223"/>
      <c r="AE18" s="229">
        <f>'[2]Подаци о школи'!$B$8</f>
        <v>0</v>
      </c>
      <c r="AF18" s="223"/>
      <c r="AG18" s="223"/>
      <c r="AH18" s="223"/>
      <c r="AI18" s="220"/>
      <c r="AK18" s="223"/>
      <c r="AL18" s="223"/>
      <c r="AM18" s="223"/>
    </row>
    <row r="19" spans="1:44" s="214" customFormat="1" ht="67.2">
      <c r="A19" s="250" t="s">
        <v>368</v>
      </c>
      <c r="B19" s="250" t="s">
        <v>411</v>
      </c>
      <c r="C19" s="250" t="s">
        <v>412</v>
      </c>
      <c r="D19" s="250" t="s">
        <v>413</v>
      </c>
      <c r="E19" s="250" t="s">
        <v>414</v>
      </c>
      <c r="F19" s="251" t="s">
        <v>396</v>
      </c>
      <c r="G19" s="250" t="s">
        <v>397</v>
      </c>
      <c r="H19" s="250" t="s">
        <v>398</v>
      </c>
      <c r="I19" s="251" t="s">
        <v>399</v>
      </c>
      <c r="J19" s="251" t="s">
        <v>401</v>
      </c>
      <c r="K19" s="251" t="s">
        <v>416</v>
      </c>
      <c r="L19" s="251" t="s">
        <v>417</v>
      </c>
      <c r="M19" s="251" t="s">
        <v>418</v>
      </c>
      <c r="N19" s="251" t="s">
        <v>419</v>
      </c>
      <c r="P19" s="215" t="s">
        <v>368</v>
      </c>
      <c r="Q19" s="215" t="s">
        <v>411</v>
      </c>
      <c r="R19" s="215" t="s">
        <v>412</v>
      </c>
      <c r="S19" s="215" t="s">
        <v>413</v>
      </c>
      <c r="T19" s="215" t="s">
        <v>414</v>
      </c>
      <c r="U19" s="216" t="s">
        <v>396</v>
      </c>
      <c r="V19" s="215" t="s">
        <v>397</v>
      </c>
      <c r="W19" s="215" t="s">
        <v>398</v>
      </c>
      <c r="X19" s="216" t="s">
        <v>399</v>
      </c>
      <c r="Y19" s="216" t="s">
        <v>401</v>
      </c>
      <c r="Z19" s="216" t="s">
        <v>416</v>
      </c>
      <c r="AA19" s="216" t="s">
        <v>417</v>
      </c>
      <c r="AB19" s="216" t="s">
        <v>418</v>
      </c>
      <c r="AC19" s="216" t="s">
        <v>419</v>
      </c>
      <c r="AE19" s="218" t="s">
        <v>368</v>
      </c>
      <c r="AF19" s="218" t="s">
        <v>411</v>
      </c>
      <c r="AG19" s="218" t="s">
        <v>412</v>
      </c>
      <c r="AH19" s="218" t="s">
        <v>413</v>
      </c>
      <c r="AI19" s="218" t="s">
        <v>414</v>
      </c>
      <c r="AJ19" s="219" t="s">
        <v>396</v>
      </c>
      <c r="AK19" s="218" t="s">
        <v>397</v>
      </c>
      <c r="AL19" s="218" t="s">
        <v>398</v>
      </c>
      <c r="AM19" s="219" t="s">
        <v>399</v>
      </c>
      <c r="AN19" s="219" t="s">
        <v>401</v>
      </c>
      <c r="AO19" s="219" t="s">
        <v>416</v>
      </c>
      <c r="AP19" s="219" t="s">
        <v>417</v>
      </c>
      <c r="AQ19" s="219" t="s">
        <v>418</v>
      </c>
      <c r="AR19" s="219" t="s">
        <v>419</v>
      </c>
    </row>
    <row r="20" spans="1:44">
      <c r="A20" s="220" t="s">
        <v>420</v>
      </c>
      <c r="B20" s="222"/>
      <c r="C20" s="222"/>
      <c r="D20" s="222"/>
      <c r="E20" s="222"/>
      <c r="F20" s="220">
        <f>B20+C20+D20+E20</f>
        <v>0</v>
      </c>
      <c r="G20" s="222"/>
      <c r="H20" s="222"/>
      <c r="I20" s="220">
        <f>F20+G20+2*H20</f>
        <v>0</v>
      </c>
      <c r="J20" s="223"/>
      <c r="K20" s="223"/>
      <c r="L20" s="223"/>
      <c r="M20" s="223"/>
      <c r="N20" s="223"/>
      <c r="P20" s="220" t="s">
        <v>420</v>
      </c>
      <c r="Q20" s="222"/>
      <c r="R20" s="222"/>
      <c r="S20" s="222"/>
      <c r="T20" s="222"/>
      <c r="U20" s="220">
        <f>Q20+R20+S20+T20</f>
        <v>0</v>
      </c>
      <c r="V20" s="222"/>
      <c r="W20" s="222"/>
      <c r="X20" s="220">
        <f>U20+V20+2*W20</f>
        <v>0</v>
      </c>
      <c r="Y20" s="223"/>
      <c r="Z20" s="223"/>
      <c r="AA20" s="223"/>
      <c r="AB20" s="223"/>
      <c r="AC20" s="223"/>
      <c r="AE20" s="220" t="s">
        <v>420</v>
      </c>
      <c r="AF20" s="222"/>
      <c r="AG20" s="222"/>
      <c r="AH20" s="222"/>
      <c r="AI20" s="222"/>
      <c r="AJ20" s="220">
        <f>AF20+AG20+AH20+AI20</f>
        <v>0</v>
      </c>
      <c r="AK20" s="222"/>
      <c r="AL20" s="222"/>
      <c r="AM20" s="220">
        <f>AJ20+AK20+2*AL20</f>
        <v>0</v>
      </c>
      <c r="AN20" s="223"/>
      <c r="AO20" s="223"/>
      <c r="AP20" s="223"/>
      <c r="AQ20" s="223"/>
      <c r="AR20" s="223"/>
    </row>
    <row r="21" spans="1:44">
      <c r="A21" s="220" t="s">
        <v>421</v>
      </c>
      <c r="B21" s="222"/>
      <c r="C21" s="222"/>
      <c r="D21" s="222"/>
      <c r="E21" s="222"/>
      <c r="F21" s="220">
        <f>B21+C21+D21+E21</f>
        <v>0</v>
      </c>
      <c r="G21" s="223"/>
      <c r="H21" s="223"/>
      <c r="I21" s="220">
        <f>F21+G21+2*H21</f>
        <v>0</v>
      </c>
      <c r="J21" s="223"/>
      <c r="K21" s="223"/>
      <c r="L21" s="223"/>
      <c r="M21" s="223"/>
      <c r="N21" s="223"/>
      <c r="P21" s="220" t="s">
        <v>421</v>
      </c>
      <c r="Q21" s="222"/>
      <c r="R21" s="222"/>
      <c r="S21" s="222"/>
      <c r="T21" s="222"/>
      <c r="U21" s="220">
        <f>Q21+R21+S21+T21</f>
        <v>0</v>
      </c>
      <c r="V21" s="223"/>
      <c r="W21" s="223"/>
      <c r="X21" s="220">
        <f>U21+V21+2*W21</f>
        <v>0</v>
      </c>
      <c r="Y21" s="223"/>
      <c r="Z21" s="223"/>
      <c r="AA21" s="223"/>
      <c r="AB21" s="223"/>
      <c r="AC21" s="223"/>
      <c r="AE21" s="220" t="s">
        <v>421</v>
      </c>
      <c r="AF21" s="222"/>
      <c r="AG21" s="222"/>
      <c r="AH21" s="222"/>
      <c r="AI21" s="222"/>
      <c r="AJ21" s="220">
        <f>AF21+AG21+AH21+AI21</f>
        <v>0</v>
      </c>
      <c r="AK21" s="223"/>
      <c r="AL21" s="223"/>
      <c r="AM21" s="220">
        <f>AJ21+AK21+2*AL21</f>
        <v>0</v>
      </c>
      <c r="AN21" s="223"/>
      <c r="AO21" s="223"/>
      <c r="AP21" s="223"/>
      <c r="AQ21" s="223"/>
      <c r="AR21" s="223"/>
    </row>
    <row r="22" spans="1:44">
      <c r="A22" s="225" t="s">
        <v>422</v>
      </c>
      <c r="B22" s="252"/>
      <c r="C22" s="252"/>
      <c r="D22" s="252"/>
      <c r="E22" s="252"/>
      <c r="F22" s="225">
        <f>B22+C22+D22+E22</f>
        <v>0</v>
      </c>
      <c r="G22" s="227"/>
      <c r="H22" s="227"/>
      <c r="I22" s="225">
        <f>F22+G22+2*H22</f>
        <v>0</v>
      </c>
      <c r="J22" s="227"/>
      <c r="K22" s="227"/>
      <c r="L22" s="227"/>
      <c r="M22" s="227"/>
      <c r="N22" s="227"/>
      <c r="P22" s="225" t="s">
        <v>422</v>
      </c>
      <c r="Q22" s="252"/>
      <c r="R22" s="252"/>
      <c r="S22" s="252"/>
      <c r="T22" s="252"/>
      <c r="U22" s="225">
        <f>Q22+R22+S22+T22</f>
        <v>0</v>
      </c>
      <c r="V22" s="227"/>
      <c r="W22" s="227"/>
      <c r="X22" s="225">
        <f>U22+V22+2*W22</f>
        <v>0</v>
      </c>
      <c r="Y22" s="227"/>
      <c r="Z22" s="227"/>
      <c r="AA22" s="227"/>
      <c r="AB22" s="227"/>
      <c r="AC22" s="227"/>
      <c r="AE22" s="225" t="s">
        <v>422</v>
      </c>
      <c r="AF22" s="252"/>
      <c r="AG22" s="252"/>
      <c r="AH22" s="252"/>
      <c r="AI22" s="252"/>
      <c r="AJ22" s="225">
        <f>AF22+AG22+AH22+AI22</f>
        <v>0</v>
      </c>
      <c r="AK22" s="227"/>
      <c r="AL22" s="227"/>
      <c r="AM22" s="225">
        <f>AJ22+AK22+2*AL22</f>
        <v>0</v>
      </c>
      <c r="AN22" s="227"/>
      <c r="AO22" s="227"/>
      <c r="AP22" s="227"/>
      <c r="AQ22" s="227"/>
      <c r="AR22" s="227"/>
    </row>
    <row r="23" spans="1:44">
      <c r="A23" s="208" t="s">
        <v>13</v>
      </c>
      <c r="B23" s="210">
        <f>SUM(B20:B22)</f>
        <v>0</v>
      </c>
      <c r="C23" s="210">
        <f>SUM(C20:C22)</f>
        <v>0</v>
      </c>
      <c r="D23" s="210">
        <f>SUM(D20:D22)</f>
        <v>0</v>
      </c>
      <c r="E23" s="210">
        <f>SUM(E20:E22)</f>
        <v>0</v>
      </c>
      <c r="F23" s="210">
        <f>SUM(F20:F22)</f>
        <v>0</v>
      </c>
      <c r="G23" s="210">
        <f t="shared" ref="G23:N23" si="6">SUM(G20:G22)</f>
        <v>0</v>
      </c>
      <c r="H23" s="210">
        <f t="shared" si="6"/>
        <v>0</v>
      </c>
      <c r="I23" s="210">
        <f t="shared" si="6"/>
        <v>0</v>
      </c>
      <c r="J23" s="210">
        <f t="shared" si="6"/>
        <v>0</v>
      </c>
      <c r="K23" s="210">
        <f t="shared" si="6"/>
        <v>0</v>
      </c>
      <c r="L23" s="210">
        <f t="shared" si="6"/>
        <v>0</v>
      </c>
      <c r="M23" s="210">
        <f t="shared" si="6"/>
        <v>0</v>
      </c>
      <c r="N23" s="210">
        <f t="shared" si="6"/>
        <v>0</v>
      </c>
      <c r="P23" s="208" t="s">
        <v>13</v>
      </c>
      <c r="Q23" s="210">
        <f>SUM(Q20:Q22)</f>
        <v>0</v>
      </c>
      <c r="R23" s="210">
        <f>SUM(R20:R22)</f>
        <v>0</v>
      </c>
      <c r="S23" s="210">
        <f>SUM(S20:S22)</f>
        <v>0</v>
      </c>
      <c r="T23" s="210">
        <f>SUM(T20:T22)</f>
        <v>0</v>
      </c>
      <c r="U23" s="210">
        <f>SUM(U20:U22)</f>
        <v>0</v>
      </c>
      <c r="V23" s="210">
        <f t="shared" ref="V23:AC23" si="7">SUM(V20:V22)</f>
        <v>0</v>
      </c>
      <c r="W23" s="210">
        <f t="shared" si="7"/>
        <v>0</v>
      </c>
      <c r="X23" s="210">
        <f t="shared" si="7"/>
        <v>0</v>
      </c>
      <c r="Y23" s="210">
        <f t="shared" si="7"/>
        <v>0</v>
      </c>
      <c r="Z23" s="210">
        <f t="shared" si="7"/>
        <v>0</v>
      </c>
      <c r="AA23" s="210">
        <f t="shared" si="7"/>
        <v>0</v>
      </c>
      <c r="AB23" s="210">
        <f t="shared" si="7"/>
        <v>0</v>
      </c>
      <c r="AC23" s="210">
        <f t="shared" si="7"/>
        <v>0</v>
      </c>
      <c r="AE23" s="208" t="s">
        <v>13</v>
      </c>
      <c r="AF23" s="210">
        <f>SUM(AF20:AF22)</f>
        <v>0</v>
      </c>
      <c r="AG23" s="210">
        <f>SUM(AG20:AG22)</f>
        <v>0</v>
      </c>
      <c r="AH23" s="210">
        <f>SUM(AH20:AH22)</f>
        <v>0</v>
      </c>
      <c r="AI23" s="210">
        <f>SUM(AI20:AI22)</f>
        <v>0</v>
      </c>
      <c r="AJ23" s="210">
        <f>SUM(AJ20:AJ22)</f>
        <v>0</v>
      </c>
      <c r="AK23" s="210">
        <f t="shared" ref="AK23:AR23" si="8">SUM(AK20:AK22)</f>
        <v>0</v>
      </c>
      <c r="AL23" s="210">
        <f t="shared" si="8"/>
        <v>0</v>
      </c>
      <c r="AM23" s="210">
        <f t="shared" si="8"/>
        <v>0</v>
      </c>
      <c r="AN23" s="210">
        <f t="shared" si="8"/>
        <v>0</v>
      </c>
      <c r="AO23" s="210">
        <f t="shared" si="8"/>
        <v>0</v>
      </c>
      <c r="AP23" s="210">
        <f t="shared" si="8"/>
        <v>0</v>
      </c>
      <c r="AQ23" s="210">
        <f t="shared" si="8"/>
        <v>0</v>
      </c>
      <c r="AR23" s="210">
        <f t="shared" si="8"/>
        <v>0</v>
      </c>
    </row>
    <row r="24" spans="1:44">
      <c r="A24" s="229">
        <f>'[2]Подаци о школи'!$B$9</f>
        <v>0</v>
      </c>
      <c r="B24" s="223"/>
      <c r="C24" s="223"/>
      <c r="D24" s="223"/>
      <c r="E24" s="220"/>
      <c r="G24" s="223"/>
      <c r="H24" s="223"/>
      <c r="I24" s="223"/>
      <c r="P24" s="229">
        <f>'[2]Подаци о школи'!$B$9</f>
        <v>0</v>
      </c>
      <c r="Q24" s="223"/>
      <c r="R24" s="223"/>
      <c r="S24" s="223"/>
      <c r="T24" s="220"/>
      <c r="V24" s="223"/>
      <c r="W24" s="223"/>
      <c r="X24" s="223"/>
      <c r="AE24" s="229">
        <f>'[2]Подаци о школи'!$B$9</f>
        <v>0</v>
      </c>
      <c r="AF24" s="223"/>
      <c r="AG24" s="223"/>
      <c r="AH24" s="223"/>
      <c r="AI24" s="220"/>
      <c r="AK24" s="223"/>
      <c r="AL24" s="223"/>
      <c r="AM24" s="223"/>
    </row>
    <row r="25" spans="1:44" s="214" customFormat="1" ht="67.2">
      <c r="A25" s="250" t="s">
        <v>369</v>
      </c>
      <c r="B25" s="250" t="s">
        <v>411</v>
      </c>
      <c r="C25" s="250" t="s">
        <v>412</v>
      </c>
      <c r="D25" s="250" t="s">
        <v>413</v>
      </c>
      <c r="E25" s="250" t="s">
        <v>414</v>
      </c>
      <c r="F25" s="251" t="s">
        <v>396</v>
      </c>
      <c r="G25" s="250" t="s">
        <v>397</v>
      </c>
      <c r="H25" s="250" t="s">
        <v>398</v>
      </c>
      <c r="I25" s="251" t="s">
        <v>399</v>
      </c>
      <c r="J25" s="251" t="s">
        <v>401</v>
      </c>
      <c r="K25" s="251" t="s">
        <v>416</v>
      </c>
      <c r="L25" s="251" t="s">
        <v>417</v>
      </c>
      <c r="M25" s="251" t="s">
        <v>418</v>
      </c>
      <c r="N25" s="251" t="s">
        <v>419</v>
      </c>
      <c r="P25" s="215" t="s">
        <v>369</v>
      </c>
      <c r="Q25" s="215" t="s">
        <v>411</v>
      </c>
      <c r="R25" s="215" t="s">
        <v>412</v>
      </c>
      <c r="S25" s="215" t="s">
        <v>413</v>
      </c>
      <c r="T25" s="215" t="s">
        <v>414</v>
      </c>
      <c r="U25" s="216" t="s">
        <v>396</v>
      </c>
      <c r="V25" s="215" t="s">
        <v>397</v>
      </c>
      <c r="W25" s="215" t="s">
        <v>398</v>
      </c>
      <c r="X25" s="216" t="s">
        <v>399</v>
      </c>
      <c r="Y25" s="216" t="s">
        <v>401</v>
      </c>
      <c r="Z25" s="216" t="s">
        <v>416</v>
      </c>
      <c r="AA25" s="216" t="s">
        <v>417</v>
      </c>
      <c r="AB25" s="216" t="s">
        <v>418</v>
      </c>
      <c r="AC25" s="216" t="s">
        <v>419</v>
      </c>
      <c r="AE25" s="218" t="s">
        <v>369</v>
      </c>
      <c r="AF25" s="218" t="s">
        <v>411</v>
      </c>
      <c r="AG25" s="218" t="s">
        <v>412</v>
      </c>
      <c r="AH25" s="218" t="s">
        <v>413</v>
      </c>
      <c r="AI25" s="218" t="s">
        <v>414</v>
      </c>
      <c r="AJ25" s="219" t="s">
        <v>396</v>
      </c>
      <c r="AK25" s="218" t="s">
        <v>397</v>
      </c>
      <c r="AL25" s="218" t="s">
        <v>398</v>
      </c>
      <c r="AM25" s="219" t="s">
        <v>399</v>
      </c>
      <c r="AN25" s="219" t="s">
        <v>401</v>
      </c>
      <c r="AO25" s="219" t="s">
        <v>416</v>
      </c>
      <c r="AP25" s="219" t="s">
        <v>417</v>
      </c>
      <c r="AQ25" s="219" t="s">
        <v>418</v>
      </c>
      <c r="AR25" s="219" t="s">
        <v>419</v>
      </c>
    </row>
    <row r="26" spans="1:44">
      <c r="A26" s="220" t="s">
        <v>420</v>
      </c>
      <c r="B26" s="222"/>
      <c r="C26" s="222"/>
      <c r="D26" s="222"/>
      <c r="E26" s="222"/>
      <c r="F26" s="220">
        <f>B26+C26+D26+E26</f>
        <v>0</v>
      </c>
      <c r="G26" s="222"/>
      <c r="H26" s="222"/>
      <c r="I26" s="220">
        <f>F26+G26+2*H26</f>
        <v>0</v>
      </c>
      <c r="J26" s="223"/>
      <c r="K26" s="223"/>
      <c r="L26" s="223"/>
      <c r="M26" s="223"/>
      <c r="N26" s="223"/>
      <c r="P26" s="220" t="s">
        <v>420</v>
      </c>
      <c r="Q26" s="222"/>
      <c r="R26" s="222"/>
      <c r="S26" s="222"/>
      <c r="T26" s="222"/>
      <c r="U26" s="220">
        <f>Q26+R26+S26+T26</f>
        <v>0</v>
      </c>
      <c r="V26" s="222"/>
      <c r="W26" s="222"/>
      <c r="X26" s="220">
        <f>U26+V26+2*W26</f>
        <v>0</v>
      </c>
      <c r="Y26" s="223"/>
      <c r="Z26" s="223"/>
      <c r="AA26" s="223"/>
      <c r="AB26" s="223"/>
      <c r="AC26" s="223"/>
      <c r="AE26" s="220" t="s">
        <v>420</v>
      </c>
      <c r="AF26" s="222"/>
      <c r="AG26" s="222"/>
      <c r="AH26" s="222"/>
      <c r="AI26" s="222"/>
      <c r="AJ26" s="220">
        <f>AF26+AG26+AH26+AI26</f>
        <v>0</v>
      </c>
      <c r="AK26" s="222"/>
      <c r="AL26" s="222"/>
      <c r="AM26" s="220">
        <f>AJ26+AK26+2*AL26</f>
        <v>0</v>
      </c>
      <c r="AN26" s="223"/>
      <c r="AO26" s="223"/>
      <c r="AP26" s="223"/>
      <c r="AQ26" s="223"/>
      <c r="AR26" s="223"/>
    </row>
    <row r="27" spans="1:44">
      <c r="A27" s="220" t="s">
        <v>421</v>
      </c>
      <c r="B27" s="222"/>
      <c r="C27" s="222"/>
      <c r="D27" s="222"/>
      <c r="E27" s="222"/>
      <c r="F27" s="220">
        <f>B27+C27+D27+E27</f>
        <v>0</v>
      </c>
      <c r="G27" s="223"/>
      <c r="H27" s="223"/>
      <c r="I27" s="220">
        <f>F27+G27+2*H27</f>
        <v>0</v>
      </c>
      <c r="J27" s="223"/>
      <c r="K27" s="223"/>
      <c r="L27" s="223"/>
      <c r="M27" s="223"/>
      <c r="N27" s="223"/>
      <c r="P27" s="220" t="s">
        <v>421</v>
      </c>
      <c r="Q27" s="222"/>
      <c r="R27" s="222"/>
      <c r="S27" s="222"/>
      <c r="T27" s="222"/>
      <c r="U27" s="220">
        <f>Q27+R27+S27+T27</f>
        <v>0</v>
      </c>
      <c r="V27" s="223"/>
      <c r="W27" s="223"/>
      <c r="X27" s="220">
        <f>U27+V27+2*W27</f>
        <v>0</v>
      </c>
      <c r="Y27" s="223"/>
      <c r="Z27" s="223"/>
      <c r="AA27" s="223"/>
      <c r="AB27" s="223"/>
      <c r="AC27" s="223"/>
      <c r="AE27" s="220" t="s">
        <v>421</v>
      </c>
      <c r="AF27" s="222"/>
      <c r="AG27" s="222"/>
      <c r="AH27" s="222"/>
      <c r="AI27" s="222"/>
      <c r="AJ27" s="220">
        <f>AF27+AG27+AH27+AI27</f>
        <v>0</v>
      </c>
      <c r="AK27" s="223"/>
      <c r="AL27" s="223"/>
      <c r="AM27" s="220">
        <f>AJ27+AK27+2*AL27</f>
        <v>0</v>
      </c>
      <c r="AN27" s="223"/>
      <c r="AO27" s="223"/>
      <c r="AP27" s="223"/>
      <c r="AQ27" s="223"/>
      <c r="AR27" s="223"/>
    </row>
    <row r="28" spans="1:44">
      <c r="A28" s="225" t="s">
        <v>422</v>
      </c>
      <c r="B28" s="252"/>
      <c r="C28" s="252"/>
      <c r="D28" s="252"/>
      <c r="E28" s="252"/>
      <c r="F28" s="225">
        <f>B28+C28+D28+E28</f>
        <v>0</v>
      </c>
      <c r="G28" s="227"/>
      <c r="H28" s="227"/>
      <c r="I28" s="225">
        <f>F28+G28+2*H28</f>
        <v>0</v>
      </c>
      <c r="J28" s="227"/>
      <c r="K28" s="227"/>
      <c r="L28" s="227"/>
      <c r="M28" s="227"/>
      <c r="N28" s="227"/>
      <c r="P28" s="225" t="s">
        <v>422</v>
      </c>
      <c r="Q28" s="252"/>
      <c r="R28" s="252"/>
      <c r="S28" s="252"/>
      <c r="T28" s="252"/>
      <c r="U28" s="225">
        <f>Q28+R28+S28+T28</f>
        <v>0</v>
      </c>
      <c r="V28" s="227"/>
      <c r="W28" s="227"/>
      <c r="X28" s="225">
        <f>U28+V28+2*W28</f>
        <v>0</v>
      </c>
      <c r="Y28" s="227"/>
      <c r="Z28" s="227"/>
      <c r="AA28" s="227"/>
      <c r="AB28" s="227"/>
      <c r="AC28" s="227"/>
      <c r="AE28" s="225" t="s">
        <v>422</v>
      </c>
      <c r="AF28" s="252"/>
      <c r="AG28" s="252"/>
      <c r="AH28" s="252"/>
      <c r="AI28" s="252"/>
      <c r="AJ28" s="225">
        <f>AF28+AG28+AH28+AI28</f>
        <v>0</v>
      </c>
      <c r="AK28" s="227"/>
      <c r="AL28" s="227"/>
      <c r="AM28" s="225">
        <f>AJ28+AK28+2*AL28</f>
        <v>0</v>
      </c>
      <c r="AN28" s="227"/>
      <c r="AO28" s="227"/>
      <c r="AP28" s="227"/>
      <c r="AQ28" s="227"/>
      <c r="AR28" s="227"/>
    </row>
    <row r="29" spans="1:44">
      <c r="A29" s="208" t="s">
        <v>13</v>
      </c>
      <c r="B29" s="210">
        <f>SUM(B26:B28)</f>
        <v>0</v>
      </c>
      <c r="C29" s="210">
        <f>SUM(C26:C28)</f>
        <v>0</v>
      </c>
      <c r="D29" s="210">
        <f>SUM(D26:D28)</f>
        <v>0</v>
      </c>
      <c r="E29" s="210">
        <f>SUM(E26:E28)</f>
        <v>0</v>
      </c>
      <c r="F29" s="210">
        <f>SUM(F26:F28)</f>
        <v>0</v>
      </c>
      <c r="G29" s="210">
        <f t="shared" ref="G29:N29" si="9">SUM(G26:G28)</f>
        <v>0</v>
      </c>
      <c r="H29" s="210">
        <f t="shared" si="9"/>
        <v>0</v>
      </c>
      <c r="I29" s="210">
        <f t="shared" si="9"/>
        <v>0</v>
      </c>
      <c r="J29" s="210">
        <f t="shared" si="9"/>
        <v>0</v>
      </c>
      <c r="K29" s="210">
        <f t="shared" si="9"/>
        <v>0</v>
      </c>
      <c r="L29" s="210">
        <f t="shared" si="9"/>
        <v>0</v>
      </c>
      <c r="M29" s="210">
        <f t="shared" si="9"/>
        <v>0</v>
      </c>
      <c r="N29" s="210">
        <f t="shared" si="9"/>
        <v>0</v>
      </c>
      <c r="P29" s="208" t="s">
        <v>13</v>
      </c>
      <c r="Q29" s="210">
        <f>SUM(Q26:Q28)</f>
        <v>0</v>
      </c>
      <c r="R29" s="210">
        <f>SUM(R26:R28)</f>
        <v>0</v>
      </c>
      <c r="S29" s="210">
        <f>SUM(S26:S28)</f>
        <v>0</v>
      </c>
      <c r="T29" s="210">
        <f>SUM(T26:T28)</f>
        <v>0</v>
      </c>
      <c r="U29" s="210">
        <f>SUM(U26:U28)</f>
        <v>0</v>
      </c>
      <c r="V29" s="210">
        <f t="shared" ref="V29:AC29" si="10">SUM(V26:V28)</f>
        <v>0</v>
      </c>
      <c r="W29" s="210">
        <f t="shared" si="10"/>
        <v>0</v>
      </c>
      <c r="X29" s="210">
        <f t="shared" si="10"/>
        <v>0</v>
      </c>
      <c r="Y29" s="210">
        <f t="shared" si="10"/>
        <v>0</v>
      </c>
      <c r="Z29" s="210">
        <f t="shared" si="10"/>
        <v>0</v>
      </c>
      <c r="AA29" s="210">
        <f t="shared" si="10"/>
        <v>0</v>
      </c>
      <c r="AB29" s="210">
        <f t="shared" si="10"/>
        <v>0</v>
      </c>
      <c r="AC29" s="210">
        <f t="shared" si="10"/>
        <v>0</v>
      </c>
      <c r="AE29" s="208" t="s">
        <v>13</v>
      </c>
      <c r="AF29" s="210">
        <f>SUM(AF26:AF28)</f>
        <v>0</v>
      </c>
      <c r="AG29" s="210">
        <f>SUM(AG26:AG28)</f>
        <v>0</v>
      </c>
      <c r="AH29" s="210">
        <f>SUM(AH26:AH28)</f>
        <v>0</v>
      </c>
      <c r="AI29" s="210">
        <f>SUM(AI26:AI28)</f>
        <v>0</v>
      </c>
      <c r="AJ29" s="210">
        <f>SUM(AJ26:AJ28)</f>
        <v>0</v>
      </c>
      <c r="AK29" s="210">
        <f t="shared" ref="AK29:AR29" si="11">SUM(AK26:AK28)</f>
        <v>0</v>
      </c>
      <c r="AL29" s="210">
        <f t="shared" si="11"/>
        <v>0</v>
      </c>
      <c r="AM29" s="210">
        <f t="shared" si="11"/>
        <v>0</v>
      </c>
      <c r="AN29" s="210">
        <f t="shared" si="11"/>
        <v>0</v>
      </c>
      <c r="AO29" s="210">
        <f t="shared" si="11"/>
        <v>0</v>
      </c>
      <c r="AP29" s="210">
        <f t="shared" si="11"/>
        <v>0</v>
      </c>
      <c r="AQ29" s="210">
        <f t="shared" si="11"/>
        <v>0</v>
      </c>
      <c r="AR29" s="210">
        <f t="shared" si="11"/>
        <v>0</v>
      </c>
    </row>
    <row r="30" spans="1:44">
      <c r="A30" s="229">
        <f>'[2]Подаци о школи'!$B$10</f>
        <v>0</v>
      </c>
      <c r="B30" s="223"/>
      <c r="C30" s="223"/>
      <c r="D30" s="223"/>
      <c r="E30" s="220"/>
      <c r="G30" s="223"/>
      <c r="H30" s="223"/>
      <c r="I30" s="223"/>
      <c r="P30" s="229">
        <f>'[2]Подаци о школи'!$B$10</f>
        <v>0</v>
      </c>
      <c r="Q30" s="223"/>
      <c r="R30" s="223"/>
      <c r="S30" s="223"/>
      <c r="T30" s="220"/>
      <c r="V30" s="223"/>
      <c r="W30" s="223"/>
      <c r="X30" s="223"/>
      <c r="AE30" s="229">
        <f>'[2]Подаци о школи'!$B$10</f>
        <v>0</v>
      </c>
      <c r="AF30" s="223"/>
      <c r="AG30" s="223"/>
      <c r="AH30" s="223"/>
      <c r="AI30" s="220"/>
      <c r="AK30" s="223"/>
      <c r="AL30" s="223"/>
      <c r="AM30" s="223"/>
    </row>
    <row r="31" spans="1:44" s="214" customFormat="1" ht="67.2">
      <c r="A31" s="250" t="s">
        <v>370</v>
      </c>
      <c r="B31" s="250" t="s">
        <v>411</v>
      </c>
      <c r="C31" s="250" t="s">
        <v>412</v>
      </c>
      <c r="D31" s="250" t="s">
        <v>413</v>
      </c>
      <c r="E31" s="250" t="s">
        <v>414</v>
      </c>
      <c r="F31" s="251" t="s">
        <v>396</v>
      </c>
      <c r="G31" s="250" t="s">
        <v>397</v>
      </c>
      <c r="H31" s="250" t="s">
        <v>398</v>
      </c>
      <c r="I31" s="251" t="s">
        <v>399</v>
      </c>
      <c r="J31" s="251" t="s">
        <v>401</v>
      </c>
      <c r="K31" s="251" t="s">
        <v>416</v>
      </c>
      <c r="L31" s="251" t="s">
        <v>417</v>
      </c>
      <c r="M31" s="251" t="s">
        <v>418</v>
      </c>
      <c r="N31" s="251" t="s">
        <v>419</v>
      </c>
      <c r="P31" s="215" t="s">
        <v>370</v>
      </c>
      <c r="Q31" s="215" t="s">
        <v>411</v>
      </c>
      <c r="R31" s="215" t="s">
        <v>412</v>
      </c>
      <c r="S31" s="215" t="s">
        <v>413</v>
      </c>
      <c r="T31" s="215" t="s">
        <v>414</v>
      </c>
      <c r="U31" s="216" t="s">
        <v>396</v>
      </c>
      <c r="V31" s="215" t="s">
        <v>397</v>
      </c>
      <c r="W31" s="215" t="s">
        <v>398</v>
      </c>
      <c r="X31" s="216" t="s">
        <v>399</v>
      </c>
      <c r="Y31" s="216" t="s">
        <v>401</v>
      </c>
      <c r="Z31" s="216" t="s">
        <v>416</v>
      </c>
      <c r="AA31" s="216" t="s">
        <v>417</v>
      </c>
      <c r="AB31" s="216" t="s">
        <v>418</v>
      </c>
      <c r="AC31" s="216" t="s">
        <v>419</v>
      </c>
      <c r="AE31" s="218" t="s">
        <v>370</v>
      </c>
      <c r="AF31" s="218" t="s">
        <v>411</v>
      </c>
      <c r="AG31" s="218" t="s">
        <v>412</v>
      </c>
      <c r="AH31" s="218" t="s">
        <v>413</v>
      </c>
      <c r="AI31" s="218" t="s">
        <v>414</v>
      </c>
      <c r="AJ31" s="219" t="s">
        <v>396</v>
      </c>
      <c r="AK31" s="218" t="s">
        <v>397</v>
      </c>
      <c r="AL31" s="218" t="s">
        <v>398</v>
      </c>
      <c r="AM31" s="219" t="s">
        <v>399</v>
      </c>
      <c r="AN31" s="219" t="s">
        <v>401</v>
      </c>
      <c r="AO31" s="219" t="s">
        <v>416</v>
      </c>
      <c r="AP31" s="219" t="s">
        <v>417</v>
      </c>
      <c r="AQ31" s="219" t="s">
        <v>418</v>
      </c>
      <c r="AR31" s="219" t="s">
        <v>419</v>
      </c>
    </row>
    <row r="32" spans="1:44">
      <c r="A32" s="220" t="s">
        <v>420</v>
      </c>
      <c r="B32" s="222"/>
      <c r="C32" s="222"/>
      <c r="D32" s="222"/>
      <c r="E32" s="222"/>
      <c r="F32" s="220">
        <f>B32+C32+D32+E32</f>
        <v>0</v>
      </c>
      <c r="G32" s="222"/>
      <c r="H32" s="222"/>
      <c r="I32" s="220">
        <f>F32+G32+2*H32</f>
        <v>0</v>
      </c>
      <c r="J32" s="223"/>
      <c r="K32" s="223"/>
      <c r="L32" s="223"/>
      <c r="M32" s="223"/>
      <c r="N32" s="223"/>
      <c r="P32" s="220" t="s">
        <v>420</v>
      </c>
      <c r="Q32" s="222"/>
      <c r="R32" s="222"/>
      <c r="S32" s="222"/>
      <c r="T32" s="222"/>
      <c r="U32" s="220">
        <f>Q32+R32+S32+T32</f>
        <v>0</v>
      </c>
      <c r="V32" s="222"/>
      <c r="W32" s="222"/>
      <c r="X32" s="220">
        <f>U32+V32+2*W32</f>
        <v>0</v>
      </c>
      <c r="Y32" s="223"/>
      <c r="Z32" s="223"/>
      <c r="AA32" s="223"/>
      <c r="AB32" s="223"/>
      <c r="AC32" s="223"/>
      <c r="AE32" s="220" t="s">
        <v>420</v>
      </c>
      <c r="AF32" s="222"/>
      <c r="AG32" s="222"/>
      <c r="AH32" s="222"/>
      <c r="AI32" s="222"/>
      <c r="AJ32" s="220">
        <f>AF32+AG32+AH32+AI32</f>
        <v>0</v>
      </c>
      <c r="AK32" s="222"/>
      <c r="AL32" s="222"/>
      <c r="AM32" s="220">
        <f>AJ32+AK32+2*AL32</f>
        <v>0</v>
      </c>
      <c r="AN32" s="223"/>
      <c r="AO32" s="223"/>
      <c r="AP32" s="223"/>
      <c r="AQ32" s="223"/>
      <c r="AR32" s="223"/>
    </row>
    <row r="33" spans="1:44">
      <c r="A33" s="220" t="s">
        <v>421</v>
      </c>
      <c r="B33" s="222"/>
      <c r="C33" s="222"/>
      <c r="D33" s="222"/>
      <c r="E33" s="222"/>
      <c r="F33" s="220">
        <f>B33+C33+D33+E33</f>
        <v>0</v>
      </c>
      <c r="G33" s="223"/>
      <c r="H33" s="223"/>
      <c r="I33" s="220">
        <f>F33+G33+2*H33</f>
        <v>0</v>
      </c>
      <c r="J33" s="223"/>
      <c r="K33" s="223"/>
      <c r="L33" s="223"/>
      <c r="M33" s="223"/>
      <c r="N33" s="223"/>
      <c r="P33" s="220" t="s">
        <v>421</v>
      </c>
      <c r="Q33" s="222"/>
      <c r="R33" s="222"/>
      <c r="S33" s="222"/>
      <c r="T33" s="222"/>
      <c r="U33" s="220">
        <f>Q33+R33+S33+T33</f>
        <v>0</v>
      </c>
      <c r="V33" s="223"/>
      <c r="W33" s="223"/>
      <c r="X33" s="220">
        <f>U33+V33+2*W33</f>
        <v>0</v>
      </c>
      <c r="Y33" s="223"/>
      <c r="Z33" s="223"/>
      <c r="AA33" s="223"/>
      <c r="AB33" s="223"/>
      <c r="AC33" s="223"/>
      <c r="AE33" s="220" t="s">
        <v>421</v>
      </c>
      <c r="AF33" s="222"/>
      <c r="AG33" s="222"/>
      <c r="AH33" s="222"/>
      <c r="AI33" s="222"/>
      <c r="AJ33" s="220">
        <f>AF33+AG33+AH33+AI33</f>
        <v>0</v>
      </c>
      <c r="AK33" s="223"/>
      <c r="AL33" s="223"/>
      <c r="AM33" s="220">
        <f>AJ33+AK33+2*AL33</f>
        <v>0</v>
      </c>
      <c r="AN33" s="223"/>
      <c r="AO33" s="223"/>
      <c r="AP33" s="223"/>
      <c r="AQ33" s="223"/>
      <c r="AR33" s="223"/>
    </row>
    <row r="34" spans="1:44">
      <c r="A34" s="225" t="s">
        <v>422</v>
      </c>
      <c r="B34" s="252"/>
      <c r="C34" s="252"/>
      <c r="D34" s="252"/>
      <c r="E34" s="252"/>
      <c r="F34" s="225">
        <f>B34+C34+D34+E34</f>
        <v>0</v>
      </c>
      <c r="G34" s="227"/>
      <c r="H34" s="227"/>
      <c r="I34" s="225">
        <f>F34+G34+2*H34</f>
        <v>0</v>
      </c>
      <c r="J34" s="227"/>
      <c r="K34" s="227"/>
      <c r="L34" s="227"/>
      <c r="M34" s="227"/>
      <c r="N34" s="227"/>
      <c r="P34" s="225" t="s">
        <v>422</v>
      </c>
      <c r="Q34" s="252"/>
      <c r="R34" s="252"/>
      <c r="S34" s="252"/>
      <c r="T34" s="252"/>
      <c r="U34" s="225">
        <f>Q34+R34+S34+T34</f>
        <v>0</v>
      </c>
      <c r="V34" s="227"/>
      <c r="W34" s="227"/>
      <c r="X34" s="225">
        <f>U34+V34+2*W34</f>
        <v>0</v>
      </c>
      <c r="Y34" s="227"/>
      <c r="Z34" s="227"/>
      <c r="AA34" s="227"/>
      <c r="AB34" s="227"/>
      <c r="AC34" s="227"/>
      <c r="AE34" s="225" t="s">
        <v>422</v>
      </c>
      <c r="AF34" s="252"/>
      <c r="AG34" s="252"/>
      <c r="AH34" s="252"/>
      <c r="AI34" s="252"/>
      <c r="AJ34" s="225">
        <f>AF34+AG34+AH34+AI34</f>
        <v>0</v>
      </c>
      <c r="AK34" s="227"/>
      <c r="AL34" s="227"/>
      <c r="AM34" s="225">
        <f>AJ34+AK34+2*AL34</f>
        <v>0</v>
      </c>
      <c r="AN34" s="227"/>
      <c r="AO34" s="227"/>
      <c r="AP34" s="227"/>
      <c r="AQ34" s="227"/>
      <c r="AR34" s="227"/>
    </row>
    <row r="35" spans="1:44">
      <c r="A35" s="208" t="s">
        <v>13</v>
      </c>
      <c r="B35" s="210">
        <f>SUM(B32:B34)</f>
        <v>0</v>
      </c>
      <c r="C35" s="210">
        <f>SUM(C32:C34)</f>
        <v>0</v>
      </c>
      <c r="D35" s="210">
        <f>SUM(D32:D34)</f>
        <v>0</v>
      </c>
      <c r="E35" s="210">
        <f>SUM(E32:E34)</f>
        <v>0</v>
      </c>
      <c r="F35" s="210">
        <f>SUM(F32:F34)</f>
        <v>0</v>
      </c>
      <c r="G35" s="210">
        <f t="shared" ref="G35:N35" si="12">SUM(G32:G34)</f>
        <v>0</v>
      </c>
      <c r="H35" s="210">
        <f t="shared" si="12"/>
        <v>0</v>
      </c>
      <c r="I35" s="210">
        <f t="shared" si="12"/>
        <v>0</v>
      </c>
      <c r="J35" s="210">
        <f t="shared" si="12"/>
        <v>0</v>
      </c>
      <c r="K35" s="210">
        <f t="shared" si="12"/>
        <v>0</v>
      </c>
      <c r="L35" s="210">
        <f t="shared" si="12"/>
        <v>0</v>
      </c>
      <c r="M35" s="210">
        <f t="shared" si="12"/>
        <v>0</v>
      </c>
      <c r="N35" s="210">
        <f t="shared" si="12"/>
        <v>0</v>
      </c>
      <c r="P35" s="208" t="s">
        <v>13</v>
      </c>
      <c r="Q35" s="210">
        <f>SUM(Q32:Q34)</f>
        <v>0</v>
      </c>
      <c r="R35" s="210">
        <f>SUM(R32:R34)</f>
        <v>0</v>
      </c>
      <c r="S35" s="210">
        <f>SUM(S32:S34)</f>
        <v>0</v>
      </c>
      <c r="T35" s="210">
        <f>SUM(T32:T34)</f>
        <v>0</v>
      </c>
      <c r="U35" s="210">
        <f>SUM(U32:U34)</f>
        <v>0</v>
      </c>
      <c r="V35" s="210">
        <f t="shared" ref="V35:AC35" si="13">SUM(V32:V34)</f>
        <v>0</v>
      </c>
      <c r="W35" s="210">
        <f t="shared" si="13"/>
        <v>0</v>
      </c>
      <c r="X35" s="210">
        <f t="shared" si="13"/>
        <v>0</v>
      </c>
      <c r="Y35" s="210">
        <f t="shared" si="13"/>
        <v>0</v>
      </c>
      <c r="Z35" s="210">
        <f t="shared" si="13"/>
        <v>0</v>
      </c>
      <c r="AA35" s="210">
        <f t="shared" si="13"/>
        <v>0</v>
      </c>
      <c r="AB35" s="210">
        <f t="shared" si="13"/>
        <v>0</v>
      </c>
      <c r="AC35" s="210">
        <f t="shared" si="13"/>
        <v>0</v>
      </c>
      <c r="AE35" s="208" t="s">
        <v>13</v>
      </c>
      <c r="AF35" s="210">
        <f>SUM(AF32:AF34)</f>
        <v>0</v>
      </c>
      <c r="AG35" s="210">
        <f>SUM(AG32:AG34)</f>
        <v>0</v>
      </c>
      <c r="AH35" s="210">
        <f>SUM(AH32:AH34)</f>
        <v>0</v>
      </c>
      <c r="AI35" s="210">
        <f>SUM(AI32:AI34)</f>
        <v>0</v>
      </c>
      <c r="AJ35" s="210">
        <f>SUM(AJ32:AJ34)</f>
        <v>0</v>
      </c>
      <c r="AK35" s="210">
        <f t="shared" ref="AK35:AR35" si="14">SUM(AK32:AK34)</f>
        <v>0</v>
      </c>
      <c r="AL35" s="210">
        <f t="shared" si="14"/>
        <v>0</v>
      </c>
      <c r="AM35" s="210">
        <f t="shared" si="14"/>
        <v>0</v>
      </c>
      <c r="AN35" s="210">
        <f t="shared" si="14"/>
        <v>0</v>
      </c>
      <c r="AO35" s="210">
        <f t="shared" si="14"/>
        <v>0</v>
      </c>
      <c r="AP35" s="210">
        <f t="shared" si="14"/>
        <v>0</v>
      </c>
      <c r="AQ35" s="210">
        <f t="shared" si="14"/>
        <v>0</v>
      </c>
      <c r="AR35" s="210">
        <f t="shared" si="14"/>
        <v>0</v>
      </c>
    </row>
    <row r="36" spans="1:44">
      <c r="A36" s="229">
        <f>'[2]Подаци о школи'!$B$11</f>
        <v>0</v>
      </c>
      <c r="B36" s="223"/>
      <c r="C36" s="223"/>
      <c r="D36" s="223"/>
      <c r="E36" s="220"/>
      <c r="G36" s="223"/>
      <c r="H36" s="223"/>
      <c r="I36" s="223"/>
      <c r="P36" s="229">
        <f>'[2]Подаци о школи'!$B$11</f>
        <v>0</v>
      </c>
      <c r="Q36" s="223"/>
      <c r="R36" s="223"/>
      <c r="S36" s="223"/>
      <c r="T36" s="220"/>
      <c r="V36" s="223"/>
      <c r="W36" s="223"/>
      <c r="X36" s="223"/>
      <c r="AE36" s="229">
        <f>'[2]Подаци о школи'!$B$11</f>
        <v>0</v>
      </c>
      <c r="AF36" s="223"/>
      <c r="AG36" s="223"/>
      <c r="AH36" s="223"/>
      <c r="AI36" s="220"/>
      <c r="AK36" s="223"/>
      <c r="AL36" s="223"/>
      <c r="AM36" s="223"/>
    </row>
    <row r="37" spans="1:44" s="214" customFormat="1" ht="67.2">
      <c r="A37" s="250" t="s">
        <v>371</v>
      </c>
      <c r="B37" s="250" t="s">
        <v>411</v>
      </c>
      <c r="C37" s="250" t="s">
        <v>412</v>
      </c>
      <c r="D37" s="250" t="s">
        <v>413</v>
      </c>
      <c r="E37" s="250" t="s">
        <v>414</v>
      </c>
      <c r="F37" s="251" t="s">
        <v>396</v>
      </c>
      <c r="G37" s="250" t="s">
        <v>397</v>
      </c>
      <c r="H37" s="250" t="s">
        <v>398</v>
      </c>
      <c r="I37" s="251" t="s">
        <v>399</v>
      </c>
      <c r="J37" s="251" t="s">
        <v>401</v>
      </c>
      <c r="K37" s="251" t="s">
        <v>416</v>
      </c>
      <c r="L37" s="251" t="s">
        <v>417</v>
      </c>
      <c r="M37" s="251" t="s">
        <v>418</v>
      </c>
      <c r="N37" s="251" t="s">
        <v>419</v>
      </c>
      <c r="P37" s="215" t="s">
        <v>371</v>
      </c>
      <c r="Q37" s="215" t="s">
        <v>411</v>
      </c>
      <c r="R37" s="215" t="s">
        <v>412</v>
      </c>
      <c r="S37" s="215" t="s">
        <v>413</v>
      </c>
      <c r="T37" s="215" t="s">
        <v>414</v>
      </c>
      <c r="U37" s="216" t="s">
        <v>396</v>
      </c>
      <c r="V37" s="215" t="s">
        <v>397</v>
      </c>
      <c r="W37" s="215" t="s">
        <v>398</v>
      </c>
      <c r="X37" s="216" t="s">
        <v>399</v>
      </c>
      <c r="Y37" s="216" t="s">
        <v>401</v>
      </c>
      <c r="Z37" s="216" t="s">
        <v>416</v>
      </c>
      <c r="AA37" s="216" t="s">
        <v>417</v>
      </c>
      <c r="AB37" s="216" t="s">
        <v>418</v>
      </c>
      <c r="AC37" s="216" t="s">
        <v>419</v>
      </c>
      <c r="AE37" s="218" t="s">
        <v>371</v>
      </c>
      <c r="AF37" s="218" t="s">
        <v>411</v>
      </c>
      <c r="AG37" s="218" t="s">
        <v>412</v>
      </c>
      <c r="AH37" s="218" t="s">
        <v>413</v>
      </c>
      <c r="AI37" s="218" t="s">
        <v>414</v>
      </c>
      <c r="AJ37" s="219" t="s">
        <v>396</v>
      </c>
      <c r="AK37" s="218" t="s">
        <v>397</v>
      </c>
      <c r="AL37" s="218" t="s">
        <v>398</v>
      </c>
      <c r="AM37" s="219" t="s">
        <v>399</v>
      </c>
      <c r="AN37" s="219" t="s">
        <v>401</v>
      </c>
      <c r="AO37" s="219" t="s">
        <v>416</v>
      </c>
      <c r="AP37" s="219" t="s">
        <v>417</v>
      </c>
      <c r="AQ37" s="219" t="s">
        <v>418</v>
      </c>
      <c r="AR37" s="219" t="s">
        <v>419</v>
      </c>
    </row>
    <row r="38" spans="1:44">
      <c r="A38" s="220" t="s">
        <v>420</v>
      </c>
      <c r="B38" s="222"/>
      <c r="C38" s="222"/>
      <c r="D38" s="222"/>
      <c r="E38" s="222"/>
      <c r="F38" s="220">
        <f>B38+C38+D38+E38</f>
        <v>0</v>
      </c>
      <c r="G38" s="222"/>
      <c r="H38" s="222"/>
      <c r="I38" s="220">
        <f>F38+G38+2*H38</f>
        <v>0</v>
      </c>
      <c r="J38" s="223"/>
      <c r="K38" s="223"/>
      <c r="L38" s="223"/>
      <c r="M38" s="223"/>
      <c r="N38" s="223"/>
      <c r="P38" s="220" t="s">
        <v>420</v>
      </c>
      <c r="Q38" s="222"/>
      <c r="R38" s="222"/>
      <c r="S38" s="222"/>
      <c r="T38" s="222"/>
      <c r="U38" s="220">
        <f>Q38+R38+S38+T38</f>
        <v>0</v>
      </c>
      <c r="V38" s="222"/>
      <c r="W38" s="222"/>
      <c r="X38" s="220">
        <f>U38+V38+2*W38</f>
        <v>0</v>
      </c>
      <c r="Y38" s="223"/>
      <c r="Z38" s="223"/>
      <c r="AA38" s="223"/>
      <c r="AB38" s="223"/>
      <c r="AC38" s="223"/>
      <c r="AE38" s="220" t="s">
        <v>420</v>
      </c>
      <c r="AF38" s="222"/>
      <c r="AG38" s="222"/>
      <c r="AH38" s="222"/>
      <c r="AI38" s="222"/>
      <c r="AJ38" s="220">
        <f>AF38+AG38+AH38+AI38</f>
        <v>0</v>
      </c>
      <c r="AK38" s="222"/>
      <c r="AL38" s="222"/>
      <c r="AM38" s="220">
        <f>AJ38+AK38+2*AL38</f>
        <v>0</v>
      </c>
      <c r="AN38" s="223"/>
      <c r="AO38" s="223"/>
      <c r="AP38" s="223"/>
      <c r="AQ38" s="223"/>
      <c r="AR38" s="223"/>
    </row>
    <row r="39" spans="1:44">
      <c r="A39" s="220" t="s">
        <v>421</v>
      </c>
      <c r="B39" s="222"/>
      <c r="C39" s="222"/>
      <c r="D39" s="222"/>
      <c r="E39" s="222"/>
      <c r="F39" s="220">
        <f>B39+C39+D39+E39</f>
        <v>0</v>
      </c>
      <c r="G39" s="223"/>
      <c r="H39" s="223"/>
      <c r="I39" s="220">
        <f>F39+G39+2*H39</f>
        <v>0</v>
      </c>
      <c r="J39" s="223"/>
      <c r="K39" s="223"/>
      <c r="L39" s="223"/>
      <c r="M39" s="223"/>
      <c r="N39" s="223"/>
      <c r="P39" s="220" t="s">
        <v>421</v>
      </c>
      <c r="Q39" s="222"/>
      <c r="R39" s="222"/>
      <c r="S39" s="222"/>
      <c r="T39" s="222"/>
      <c r="U39" s="220">
        <f>Q39+R39+S39+T39</f>
        <v>0</v>
      </c>
      <c r="V39" s="223"/>
      <c r="W39" s="223"/>
      <c r="X39" s="220">
        <f>U39+V39+2*W39</f>
        <v>0</v>
      </c>
      <c r="Y39" s="223"/>
      <c r="Z39" s="223"/>
      <c r="AA39" s="223"/>
      <c r="AB39" s="223"/>
      <c r="AC39" s="223"/>
      <c r="AE39" s="220" t="s">
        <v>421</v>
      </c>
      <c r="AF39" s="222"/>
      <c r="AG39" s="222"/>
      <c r="AH39" s="222"/>
      <c r="AI39" s="222"/>
      <c r="AJ39" s="220">
        <f>AF39+AG39+AH39+AI39</f>
        <v>0</v>
      </c>
      <c r="AK39" s="223"/>
      <c r="AL39" s="223"/>
      <c r="AM39" s="220">
        <f>AJ39+AK39+2*AL39</f>
        <v>0</v>
      </c>
      <c r="AN39" s="223"/>
      <c r="AO39" s="223"/>
      <c r="AP39" s="223"/>
      <c r="AQ39" s="223"/>
      <c r="AR39" s="223"/>
    </row>
    <row r="40" spans="1:44">
      <c r="A40" s="225" t="s">
        <v>422</v>
      </c>
      <c r="B40" s="252"/>
      <c r="C40" s="252"/>
      <c r="D40" s="252"/>
      <c r="E40" s="252"/>
      <c r="F40" s="225">
        <f>B40+C40+D40+E40</f>
        <v>0</v>
      </c>
      <c r="G40" s="227"/>
      <c r="H40" s="227"/>
      <c r="I40" s="225">
        <f>F40+G40+2*H40</f>
        <v>0</v>
      </c>
      <c r="J40" s="227"/>
      <c r="K40" s="227"/>
      <c r="L40" s="227"/>
      <c r="M40" s="227"/>
      <c r="N40" s="227"/>
      <c r="P40" s="225" t="s">
        <v>422</v>
      </c>
      <c r="Q40" s="252"/>
      <c r="R40" s="252"/>
      <c r="S40" s="252"/>
      <c r="T40" s="252"/>
      <c r="U40" s="225">
        <f>Q40+R40+S40+T40</f>
        <v>0</v>
      </c>
      <c r="V40" s="227"/>
      <c r="W40" s="227"/>
      <c r="X40" s="225">
        <f>U40+V40+2*W40</f>
        <v>0</v>
      </c>
      <c r="Y40" s="227"/>
      <c r="Z40" s="227"/>
      <c r="AA40" s="227"/>
      <c r="AB40" s="227"/>
      <c r="AC40" s="227"/>
      <c r="AE40" s="225" t="s">
        <v>422</v>
      </c>
      <c r="AF40" s="252"/>
      <c r="AG40" s="252"/>
      <c r="AH40" s="252"/>
      <c r="AI40" s="252"/>
      <c r="AJ40" s="225">
        <f>AF40+AG40+AH40+AI40</f>
        <v>0</v>
      </c>
      <c r="AK40" s="227"/>
      <c r="AL40" s="227"/>
      <c r="AM40" s="225">
        <f>AJ40+AK40+2*AL40</f>
        <v>0</v>
      </c>
      <c r="AN40" s="227"/>
      <c r="AO40" s="227"/>
      <c r="AP40" s="227"/>
      <c r="AQ40" s="227"/>
      <c r="AR40" s="227"/>
    </row>
    <row r="41" spans="1:44">
      <c r="A41" s="208" t="s">
        <v>13</v>
      </c>
      <c r="B41" s="210">
        <f>SUM(B38:B40)</f>
        <v>0</v>
      </c>
      <c r="C41" s="210">
        <f>SUM(C38:C40)</f>
        <v>0</v>
      </c>
      <c r="D41" s="210">
        <f>SUM(D38:D40)</f>
        <v>0</v>
      </c>
      <c r="E41" s="210">
        <f>SUM(E38:E40)</f>
        <v>0</v>
      </c>
      <c r="F41" s="210">
        <f>SUM(F38:F40)</f>
        <v>0</v>
      </c>
      <c r="G41" s="210">
        <f t="shared" ref="G41:N41" si="15">SUM(G38:G40)</f>
        <v>0</v>
      </c>
      <c r="H41" s="210">
        <f t="shared" si="15"/>
        <v>0</v>
      </c>
      <c r="I41" s="210">
        <f t="shared" si="15"/>
        <v>0</v>
      </c>
      <c r="J41" s="210">
        <f t="shared" si="15"/>
        <v>0</v>
      </c>
      <c r="K41" s="210">
        <f t="shared" si="15"/>
        <v>0</v>
      </c>
      <c r="L41" s="210">
        <f t="shared" si="15"/>
        <v>0</v>
      </c>
      <c r="M41" s="210">
        <f t="shared" si="15"/>
        <v>0</v>
      </c>
      <c r="N41" s="210">
        <f t="shared" si="15"/>
        <v>0</v>
      </c>
      <c r="P41" s="208" t="s">
        <v>13</v>
      </c>
      <c r="Q41" s="210">
        <f>SUM(Q38:Q40)</f>
        <v>0</v>
      </c>
      <c r="R41" s="210">
        <f>SUM(R38:R40)</f>
        <v>0</v>
      </c>
      <c r="S41" s="210">
        <f>SUM(S38:S40)</f>
        <v>0</v>
      </c>
      <c r="T41" s="210">
        <f>SUM(T38:T40)</f>
        <v>0</v>
      </c>
      <c r="U41" s="210">
        <f>SUM(U38:U40)</f>
        <v>0</v>
      </c>
      <c r="V41" s="210">
        <f t="shared" ref="V41:AC41" si="16">SUM(V38:V40)</f>
        <v>0</v>
      </c>
      <c r="W41" s="210">
        <f t="shared" si="16"/>
        <v>0</v>
      </c>
      <c r="X41" s="210">
        <f t="shared" si="16"/>
        <v>0</v>
      </c>
      <c r="Y41" s="210">
        <f t="shared" si="16"/>
        <v>0</v>
      </c>
      <c r="Z41" s="210">
        <f t="shared" si="16"/>
        <v>0</v>
      </c>
      <c r="AA41" s="210">
        <f t="shared" si="16"/>
        <v>0</v>
      </c>
      <c r="AB41" s="210">
        <f t="shared" si="16"/>
        <v>0</v>
      </c>
      <c r="AC41" s="210">
        <f t="shared" si="16"/>
        <v>0</v>
      </c>
      <c r="AE41" s="208" t="s">
        <v>13</v>
      </c>
      <c r="AF41" s="210">
        <f>SUM(AF38:AF40)</f>
        <v>0</v>
      </c>
      <c r="AG41" s="210">
        <f>SUM(AG38:AG40)</f>
        <v>0</v>
      </c>
      <c r="AH41" s="210">
        <f>SUM(AH38:AH40)</f>
        <v>0</v>
      </c>
      <c r="AI41" s="210">
        <f>SUM(AI38:AI40)</f>
        <v>0</v>
      </c>
      <c r="AJ41" s="210">
        <f>SUM(AJ38:AJ40)</f>
        <v>0</v>
      </c>
      <c r="AK41" s="210">
        <f t="shared" ref="AK41:AR41" si="17">SUM(AK38:AK40)</f>
        <v>0</v>
      </c>
      <c r="AL41" s="210">
        <f t="shared" si="17"/>
        <v>0</v>
      </c>
      <c r="AM41" s="210">
        <f t="shared" si="17"/>
        <v>0</v>
      </c>
      <c r="AN41" s="210">
        <f t="shared" si="17"/>
        <v>0</v>
      </c>
      <c r="AO41" s="210">
        <f t="shared" si="17"/>
        <v>0</v>
      </c>
      <c r="AP41" s="210">
        <f t="shared" si="17"/>
        <v>0</v>
      </c>
      <c r="AQ41" s="210">
        <f t="shared" si="17"/>
        <v>0</v>
      </c>
      <c r="AR41" s="210">
        <f t="shared" si="17"/>
        <v>0</v>
      </c>
    </row>
    <row r="42" spans="1:44">
      <c r="A42" s="229">
        <f>'[2]Подаци о школи'!$B$12</f>
        <v>0</v>
      </c>
      <c r="B42" s="223"/>
      <c r="C42" s="223"/>
      <c r="D42" s="223"/>
      <c r="E42" s="220"/>
      <c r="G42" s="223"/>
      <c r="H42" s="223"/>
      <c r="I42" s="223"/>
      <c r="P42" s="229">
        <f>'[2]Подаци о школи'!$B$12</f>
        <v>0</v>
      </c>
      <c r="Q42" s="223"/>
      <c r="R42" s="223"/>
      <c r="S42" s="223"/>
      <c r="T42" s="220"/>
      <c r="V42" s="223"/>
      <c r="W42" s="223"/>
      <c r="X42" s="223"/>
      <c r="AE42" s="229">
        <f>'[2]Подаци о школи'!$B$12</f>
        <v>0</v>
      </c>
      <c r="AF42" s="223"/>
      <c r="AG42" s="223"/>
      <c r="AH42" s="223"/>
      <c r="AI42" s="220"/>
      <c r="AK42" s="223"/>
      <c r="AL42" s="223"/>
      <c r="AM42" s="223"/>
    </row>
    <row r="43" spans="1:44" s="214" customFormat="1" ht="67.2">
      <c r="A43" s="250" t="s">
        <v>372</v>
      </c>
      <c r="B43" s="250" t="s">
        <v>411</v>
      </c>
      <c r="C43" s="250" t="s">
        <v>412</v>
      </c>
      <c r="D43" s="250" t="s">
        <v>413</v>
      </c>
      <c r="E43" s="250" t="s">
        <v>414</v>
      </c>
      <c r="F43" s="251" t="s">
        <v>396</v>
      </c>
      <c r="G43" s="250" t="s">
        <v>397</v>
      </c>
      <c r="H43" s="250" t="s">
        <v>398</v>
      </c>
      <c r="I43" s="251" t="s">
        <v>399</v>
      </c>
      <c r="J43" s="251" t="s">
        <v>401</v>
      </c>
      <c r="K43" s="251" t="s">
        <v>416</v>
      </c>
      <c r="L43" s="251" t="s">
        <v>417</v>
      </c>
      <c r="M43" s="251" t="s">
        <v>418</v>
      </c>
      <c r="N43" s="251" t="s">
        <v>419</v>
      </c>
      <c r="P43" s="215" t="s">
        <v>372</v>
      </c>
      <c r="Q43" s="215" t="s">
        <v>411</v>
      </c>
      <c r="R43" s="215" t="s">
        <v>412</v>
      </c>
      <c r="S43" s="215" t="s">
        <v>413</v>
      </c>
      <c r="T43" s="215" t="s">
        <v>414</v>
      </c>
      <c r="U43" s="216" t="s">
        <v>396</v>
      </c>
      <c r="V43" s="215" t="s">
        <v>397</v>
      </c>
      <c r="W43" s="215" t="s">
        <v>398</v>
      </c>
      <c r="X43" s="216" t="s">
        <v>399</v>
      </c>
      <c r="Y43" s="216" t="s">
        <v>401</v>
      </c>
      <c r="Z43" s="216" t="s">
        <v>416</v>
      </c>
      <c r="AA43" s="216" t="s">
        <v>417</v>
      </c>
      <c r="AB43" s="216" t="s">
        <v>418</v>
      </c>
      <c r="AC43" s="216" t="s">
        <v>419</v>
      </c>
      <c r="AE43" s="218" t="s">
        <v>372</v>
      </c>
      <c r="AF43" s="218" t="s">
        <v>411</v>
      </c>
      <c r="AG43" s="218" t="s">
        <v>412</v>
      </c>
      <c r="AH43" s="218" t="s">
        <v>413</v>
      </c>
      <c r="AI43" s="218" t="s">
        <v>414</v>
      </c>
      <c r="AJ43" s="219" t="s">
        <v>396</v>
      </c>
      <c r="AK43" s="218" t="s">
        <v>397</v>
      </c>
      <c r="AL43" s="218" t="s">
        <v>398</v>
      </c>
      <c r="AM43" s="219" t="s">
        <v>399</v>
      </c>
      <c r="AN43" s="219" t="s">
        <v>401</v>
      </c>
      <c r="AO43" s="219" t="s">
        <v>416</v>
      </c>
      <c r="AP43" s="219" t="s">
        <v>417</v>
      </c>
      <c r="AQ43" s="219" t="s">
        <v>418</v>
      </c>
      <c r="AR43" s="219" t="s">
        <v>419</v>
      </c>
    </row>
    <row r="44" spans="1:44">
      <c r="A44" s="220" t="s">
        <v>420</v>
      </c>
      <c r="B44" s="222"/>
      <c r="C44" s="222"/>
      <c r="D44" s="222"/>
      <c r="E44" s="222"/>
      <c r="F44" s="220">
        <f>B44+C44+D44+E44</f>
        <v>0</v>
      </c>
      <c r="G44" s="222"/>
      <c r="H44" s="222"/>
      <c r="I44" s="220">
        <f>F44+G44+2*H44</f>
        <v>0</v>
      </c>
      <c r="J44" s="223"/>
      <c r="K44" s="223"/>
      <c r="L44" s="223"/>
      <c r="M44" s="223"/>
      <c r="N44" s="223"/>
      <c r="P44" s="220" t="s">
        <v>420</v>
      </c>
      <c r="Q44" s="222"/>
      <c r="R44" s="222"/>
      <c r="S44" s="222"/>
      <c r="T44" s="222"/>
      <c r="U44" s="220">
        <f>Q44+R44+S44+T44</f>
        <v>0</v>
      </c>
      <c r="V44" s="222"/>
      <c r="W44" s="222"/>
      <c r="X44" s="220">
        <f>U44+V44+2*W44</f>
        <v>0</v>
      </c>
      <c r="Y44" s="223"/>
      <c r="Z44" s="223"/>
      <c r="AA44" s="223"/>
      <c r="AB44" s="223"/>
      <c r="AC44" s="223"/>
      <c r="AE44" s="220" t="s">
        <v>420</v>
      </c>
      <c r="AF44" s="222"/>
      <c r="AG44" s="222"/>
      <c r="AH44" s="222"/>
      <c r="AI44" s="222"/>
      <c r="AJ44" s="220">
        <f>AF44+AG44+AH44+AI44</f>
        <v>0</v>
      </c>
      <c r="AK44" s="222"/>
      <c r="AL44" s="222"/>
      <c r="AM44" s="220">
        <f>AJ44+AK44+2*AL44</f>
        <v>0</v>
      </c>
      <c r="AN44" s="223"/>
      <c r="AO44" s="223"/>
      <c r="AP44" s="223"/>
      <c r="AQ44" s="223"/>
      <c r="AR44" s="223"/>
    </row>
    <row r="45" spans="1:44">
      <c r="A45" s="220" t="s">
        <v>421</v>
      </c>
      <c r="B45" s="222"/>
      <c r="C45" s="222"/>
      <c r="D45" s="222"/>
      <c r="E45" s="222"/>
      <c r="F45" s="220">
        <f>B45+C45+D45+E45</f>
        <v>0</v>
      </c>
      <c r="G45" s="223"/>
      <c r="H45" s="223"/>
      <c r="I45" s="220">
        <f>F45+G45+2*H45</f>
        <v>0</v>
      </c>
      <c r="J45" s="223"/>
      <c r="K45" s="223"/>
      <c r="L45" s="223"/>
      <c r="M45" s="223"/>
      <c r="N45" s="223"/>
      <c r="P45" s="220" t="s">
        <v>421</v>
      </c>
      <c r="Q45" s="222"/>
      <c r="R45" s="222"/>
      <c r="S45" s="222"/>
      <c r="T45" s="222"/>
      <c r="U45" s="220">
        <f>Q45+R45+S45+T45</f>
        <v>0</v>
      </c>
      <c r="V45" s="223"/>
      <c r="W45" s="223"/>
      <c r="X45" s="220">
        <f>U45+V45+2*W45</f>
        <v>0</v>
      </c>
      <c r="Y45" s="223"/>
      <c r="Z45" s="223"/>
      <c r="AA45" s="223"/>
      <c r="AB45" s="223"/>
      <c r="AC45" s="223"/>
      <c r="AE45" s="220" t="s">
        <v>421</v>
      </c>
      <c r="AF45" s="222"/>
      <c r="AG45" s="222"/>
      <c r="AH45" s="222"/>
      <c r="AI45" s="222"/>
      <c r="AJ45" s="220">
        <f>AF45+AG45+AH45+AI45</f>
        <v>0</v>
      </c>
      <c r="AK45" s="223"/>
      <c r="AL45" s="223"/>
      <c r="AM45" s="220">
        <f>AJ45+AK45+2*AL45</f>
        <v>0</v>
      </c>
      <c r="AN45" s="223"/>
      <c r="AO45" s="223"/>
      <c r="AP45" s="223"/>
      <c r="AQ45" s="223"/>
      <c r="AR45" s="223"/>
    </row>
    <row r="46" spans="1:44">
      <c r="A46" s="225" t="s">
        <v>422</v>
      </c>
      <c r="B46" s="252"/>
      <c r="C46" s="252"/>
      <c r="D46" s="252"/>
      <c r="E46" s="252"/>
      <c r="F46" s="225">
        <f>B46+C46+D46+E46</f>
        <v>0</v>
      </c>
      <c r="G46" s="227"/>
      <c r="H46" s="227"/>
      <c r="I46" s="225">
        <f>F46+G46+2*H46</f>
        <v>0</v>
      </c>
      <c r="J46" s="227"/>
      <c r="K46" s="227"/>
      <c r="L46" s="227"/>
      <c r="M46" s="227"/>
      <c r="N46" s="227"/>
      <c r="P46" s="225" t="s">
        <v>422</v>
      </c>
      <c r="Q46" s="252"/>
      <c r="R46" s="252"/>
      <c r="S46" s="252"/>
      <c r="T46" s="252"/>
      <c r="U46" s="225">
        <f>Q46+R46+S46+T46</f>
        <v>0</v>
      </c>
      <c r="V46" s="227"/>
      <c r="W46" s="227"/>
      <c r="X46" s="225">
        <f>U46+V46+2*W46</f>
        <v>0</v>
      </c>
      <c r="Y46" s="227"/>
      <c r="Z46" s="227"/>
      <c r="AA46" s="227"/>
      <c r="AB46" s="227"/>
      <c r="AC46" s="227"/>
      <c r="AE46" s="225" t="s">
        <v>422</v>
      </c>
      <c r="AF46" s="252"/>
      <c r="AG46" s="252"/>
      <c r="AH46" s="252"/>
      <c r="AI46" s="252"/>
      <c r="AJ46" s="225">
        <f>AF46+AG46+AH46+AI46</f>
        <v>0</v>
      </c>
      <c r="AK46" s="227"/>
      <c r="AL46" s="227"/>
      <c r="AM46" s="225">
        <f>AJ46+AK46+2*AL46</f>
        <v>0</v>
      </c>
      <c r="AN46" s="227"/>
      <c r="AO46" s="227"/>
      <c r="AP46" s="227"/>
      <c r="AQ46" s="227"/>
      <c r="AR46" s="227"/>
    </row>
    <row r="47" spans="1:44">
      <c r="A47" s="208" t="s">
        <v>13</v>
      </c>
      <c r="B47" s="210">
        <f>SUM(B44:B46)</f>
        <v>0</v>
      </c>
      <c r="C47" s="210">
        <f>SUM(C44:C46)</f>
        <v>0</v>
      </c>
      <c r="D47" s="210">
        <f>SUM(D44:D46)</f>
        <v>0</v>
      </c>
      <c r="E47" s="210">
        <f>SUM(E44:E46)</f>
        <v>0</v>
      </c>
      <c r="F47" s="210">
        <f>SUM(F44:F46)</f>
        <v>0</v>
      </c>
      <c r="G47" s="210">
        <f t="shared" ref="G47:N47" si="18">SUM(G44:G46)</f>
        <v>0</v>
      </c>
      <c r="H47" s="210">
        <f t="shared" si="18"/>
        <v>0</v>
      </c>
      <c r="I47" s="210">
        <f t="shared" si="18"/>
        <v>0</v>
      </c>
      <c r="J47" s="210">
        <f t="shared" si="18"/>
        <v>0</v>
      </c>
      <c r="K47" s="210">
        <f t="shared" si="18"/>
        <v>0</v>
      </c>
      <c r="L47" s="210">
        <f t="shared" si="18"/>
        <v>0</v>
      </c>
      <c r="M47" s="210">
        <f t="shared" si="18"/>
        <v>0</v>
      </c>
      <c r="N47" s="210">
        <f t="shared" si="18"/>
        <v>0</v>
      </c>
      <c r="P47" s="208" t="s">
        <v>13</v>
      </c>
      <c r="Q47" s="210">
        <f>SUM(Q44:Q46)</f>
        <v>0</v>
      </c>
      <c r="R47" s="210">
        <f>SUM(R44:R46)</f>
        <v>0</v>
      </c>
      <c r="S47" s="210">
        <f>SUM(S44:S46)</f>
        <v>0</v>
      </c>
      <c r="T47" s="210">
        <f>SUM(T44:T46)</f>
        <v>0</v>
      </c>
      <c r="U47" s="210">
        <f>SUM(U44:U46)</f>
        <v>0</v>
      </c>
      <c r="V47" s="210">
        <f t="shared" ref="V47:AC47" si="19">SUM(V44:V46)</f>
        <v>0</v>
      </c>
      <c r="W47" s="210">
        <f t="shared" si="19"/>
        <v>0</v>
      </c>
      <c r="X47" s="210">
        <f t="shared" si="19"/>
        <v>0</v>
      </c>
      <c r="Y47" s="210">
        <f t="shared" si="19"/>
        <v>0</v>
      </c>
      <c r="Z47" s="210">
        <f t="shared" si="19"/>
        <v>0</v>
      </c>
      <c r="AA47" s="210">
        <f t="shared" si="19"/>
        <v>0</v>
      </c>
      <c r="AB47" s="210">
        <f t="shared" si="19"/>
        <v>0</v>
      </c>
      <c r="AC47" s="210">
        <f t="shared" si="19"/>
        <v>0</v>
      </c>
      <c r="AE47" s="208" t="s">
        <v>13</v>
      </c>
      <c r="AF47" s="210">
        <f>SUM(AF44:AF46)</f>
        <v>0</v>
      </c>
      <c r="AG47" s="210">
        <f>SUM(AG44:AG46)</f>
        <v>0</v>
      </c>
      <c r="AH47" s="210">
        <f>SUM(AH44:AH46)</f>
        <v>0</v>
      </c>
      <c r="AI47" s="210">
        <f>SUM(AI44:AI46)</f>
        <v>0</v>
      </c>
      <c r="AJ47" s="210">
        <f>SUM(AJ44:AJ46)</f>
        <v>0</v>
      </c>
      <c r="AK47" s="210">
        <f t="shared" ref="AK47:AR47" si="20">SUM(AK44:AK46)</f>
        <v>0</v>
      </c>
      <c r="AL47" s="210">
        <f t="shared" si="20"/>
        <v>0</v>
      </c>
      <c r="AM47" s="210">
        <f t="shared" si="20"/>
        <v>0</v>
      </c>
      <c r="AN47" s="210">
        <f t="shared" si="20"/>
        <v>0</v>
      </c>
      <c r="AO47" s="210">
        <f t="shared" si="20"/>
        <v>0</v>
      </c>
      <c r="AP47" s="210">
        <f t="shared" si="20"/>
        <v>0</v>
      </c>
      <c r="AQ47" s="210">
        <f t="shared" si="20"/>
        <v>0</v>
      </c>
      <c r="AR47" s="210">
        <f t="shared" si="20"/>
        <v>0</v>
      </c>
    </row>
    <row r="48" spans="1:44">
      <c r="A48" s="229">
        <f>'[2]Подаци о школи'!$B$13</f>
        <v>0</v>
      </c>
      <c r="B48" s="223"/>
      <c r="C48" s="223"/>
      <c r="D48" s="223"/>
      <c r="E48" s="220"/>
      <c r="G48" s="223"/>
      <c r="H48" s="223"/>
      <c r="I48" s="223"/>
      <c r="P48" s="229">
        <f>'[2]Подаци о школи'!$B$13</f>
        <v>0</v>
      </c>
      <c r="Q48" s="223"/>
      <c r="R48" s="223"/>
      <c r="S48" s="223"/>
      <c r="T48" s="220"/>
      <c r="V48" s="223"/>
      <c r="W48" s="223"/>
      <c r="X48" s="223"/>
      <c r="AE48" s="229">
        <f>'[2]Подаци о школи'!$B$13</f>
        <v>0</v>
      </c>
      <c r="AF48" s="223"/>
      <c r="AG48" s="223"/>
      <c r="AH48" s="223"/>
      <c r="AI48" s="220"/>
      <c r="AK48" s="223"/>
      <c r="AL48" s="223"/>
      <c r="AM48" s="223"/>
    </row>
    <row r="49" spans="1:44" s="214" customFormat="1" ht="67.2">
      <c r="A49" s="250" t="s">
        <v>373</v>
      </c>
      <c r="B49" s="250" t="s">
        <v>411</v>
      </c>
      <c r="C49" s="250" t="s">
        <v>412</v>
      </c>
      <c r="D49" s="250" t="s">
        <v>413</v>
      </c>
      <c r="E49" s="250" t="s">
        <v>414</v>
      </c>
      <c r="F49" s="251" t="s">
        <v>396</v>
      </c>
      <c r="G49" s="250" t="s">
        <v>397</v>
      </c>
      <c r="H49" s="250" t="s">
        <v>398</v>
      </c>
      <c r="I49" s="251" t="s">
        <v>399</v>
      </c>
      <c r="J49" s="251" t="s">
        <v>401</v>
      </c>
      <c r="K49" s="251" t="s">
        <v>416</v>
      </c>
      <c r="L49" s="251" t="s">
        <v>417</v>
      </c>
      <c r="M49" s="251" t="s">
        <v>418</v>
      </c>
      <c r="N49" s="251" t="s">
        <v>419</v>
      </c>
      <c r="P49" s="215" t="s">
        <v>373</v>
      </c>
      <c r="Q49" s="215" t="s">
        <v>411</v>
      </c>
      <c r="R49" s="215" t="s">
        <v>412</v>
      </c>
      <c r="S49" s="215" t="s">
        <v>413</v>
      </c>
      <c r="T49" s="215" t="s">
        <v>414</v>
      </c>
      <c r="U49" s="216" t="s">
        <v>396</v>
      </c>
      <c r="V49" s="215" t="s">
        <v>397</v>
      </c>
      <c r="W49" s="215" t="s">
        <v>398</v>
      </c>
      <c r="X49" s="216" t="s">
        <v>399</v>
      </c>
      <c r="Y49" s="216" t="s">
        <v>401</v>
      </c>
      <c r="Z49" s="216" t="s">
        <v>416</v>
      </c>
      <c r="AA49" s="216" t="s">
        <v>417</v>
      </c>
      <c r="AB49" s="216" t="s">
        <v>418</v>
      </c>
      <c r="AC49" s="216" t="s">
        <v>419</v>
      </c>
      <c r="AE49" s="218" t="s">
        <v>373</v>
      </c>
      <c r="AF49" s="218" t="s">
        <v>411</v>
      </c>
      <c r="AG49" s="218" t="s">
        <v>412</v>
      </c>
      <c r="AH49" s="218" t="s">
        <v>413</v>
      </c>
      <c r="AI49" s="218" t="s">
        <v>414</v>
      </c>
      <c r="AJ49" s="219" t="s">
        <v>396</v>
      </c>
      <c r="AK49" s="218" t="s">
        <v>397</v>
      </c>
      <c r="AL49" s="218" t="s">
        <v>398</v>
      </c>
      <c r="AM49" s="219" t="s">
        <v>399</v>
      </c>
      <c r="AN49" s="219" t="s">
        <v>401</v>
      </c>
      <c r="AO49" s="219" t="s">
        <v>416</v>
      </c>
      <c r="AP49" s="219" t="s">
        <v>417</v>
      </c>
      <c r="AQ49" s="219" t="s">
        <v>418</v>
      </c>
      <c r="AR49" s="219" t="s">
        <v>419</v>
      </c>
    </row>
    <row r="50" spans="1:44">
      <c r="A50" s="220" t="s">
        <v>420</v>
      </c>
      <c r="B50" s="222"/>
      <c r="C50" s="222"/>
      <c r="D50" s="222"/>
      <c r="E50" s="222"/>
      <c r="F50" s="220">
        <f>B50+C50+D50+E50</f>
        <v>0</v>
      </c>
      <c r="G50" s="222"/>
      <c r="H50" s="222"/>
      <c r="I50" s="220">
        <f>F50+G50+2*H50</f>
        <v>0</v>
      </c>
      <c r="J50" s="223"/>
      <c r="K50" s="223"/>
      <c r="L50" s="223"/>
      <c r="M50" s="223"/>
      <c r="N50" s="223"/>
      <c r="P50" s="220" t="s">
        <v>420</v>
      </c>
      <c r="Q50" s="222"/>
      <c r="R50" s="222"/>
      <c r="S50" s="222"/>
      <c r="T50" s="222"/>
      <c r="U50" s="220">
        <f>Q50+R50+S50+T50</f>
        <v>0</v>
      </c>
      <c r="V50" s="222"/>
      <c r="W50" s="222"/>
      <c r="X50" s="220">
        <f>U50+V50+2*W50</f>
        <v>0</v>
      </c>
      <c r="Y50" s="223"/>
      <c r="Z50" s="223"/>
      <c r="AA50" s="223"/>
      <c r="AB50" s="223"/>
      <c r="AC50" s="223"/>
      <c r="AE50" s="220" t="s">
        <v>420</v>
      </c>
      <c r="AF50" s="222"/>
      <c r="AG50" s="222"/>
      <c r="AH50" s="222"/>
      <c r="AI50" s="222"/>
      <c r="AJ50" s="220">
        <f>AF50+AG50+AH50+AI50</f>
        <v>0</v>
      </c>
      <c r="AK50" s="222"/>
      <c r="AL50" s="222"/>
      <c r="AM50" s="220">
        <f>AJ50+AK50+2*AL50</f>
        <v>0</v>
      </c>
      <c r="AN50" s="223"/>
      <c r="AO50" s="223"/>
      <c r="AP50" s="223"/>
      <c r="AQ50" s="223"/>
      <c r="AR50" s="223"/>
    </row>
    <row r="51" spans="1:44">
      <c r="A51" s="220" t="s">
        <v>421</v>
      </c>
      <c r="B51" s="222"/>
      <c r="C51" s="222"/>
      <c r="D51" s="222"/>
      <c r="E51" s="222"/>
      <c r="F51" s="220">
        <f>B51+C51+D51+E51</f>
        <v>0</v>
      </c>
      <c r="G51" s="223"/>
      <c r="H51" s="223"/>
      <c r="I51" s="220">
        <f>F51+G51+2*H51</f>
        <v>0</v>
      </c>
      <c r="J51" s="223"/>
      <c r="K51" s="223"/>
      <c r="L51" s="223"/>
      <c r="M51" s="223"/>
      <c r="N51" s="223"/>
      <c r="P51" s="220" t="s">
        <v>421</v>
      </c>
      <c r="Q51" s="222"/>
      <c r="R51" s="222"/>
      <c r="S51" s="222"/>
      <c r="T51" s="222"/>
      <c r="U51" s="220">
        <f>Q51+R51+S51+T51</f>
        <v>0</v>
      </c>
      <c r="V51" s="223"/>
      <c r="W51" s="223"/>
      <c r="X51" s="220">
        <f>U51+V51+2*W51</f>
        <v>0</v>
      </c>
      <c r="Y51" s="223"/>
      <c r="Z51" s="223"/>
      <c r="AA51" s="223"/>
      <c r="AB51" s="223"/>
      <c r="AC51" s="223"/>
      <c r="AE51" s="220" t="s">
        <v>421</v>
      </c>
      <c r="AF51" s="222"/>
      <c r="AG51" s="222"/>
      <c r="AH51" s="222"/>
      <c r="AI51" s="222"/>
      <c r="AJ51" s="220">
        <f>AF51+AG51+AH51+AI51</f>
        <v>0</v>
      </c>
      <c r="AK51" s="223"/>
      <c r="AL51" s="223"/>
      <c r="AM51" s="220">
        <f>AJ51+AK51+2*AL51</f>
        <v>0</v>
      </c>
      <c r="AN51" s="223"/>
      <c r="AO51" s="223"/>
      <c r="AP51" s="223"/>
      <c r="AQ51" s="223"/>
      <c r="AR51" s="223"/>
    </row>
    <row r="52" spans="1:44">
      <c r="A52" s="225" t="s">
        <v>422</v>
      </c>
      <c r="B52" s="252"/>
      <c r="C52" s="252"/>
      <c r="D52" s="252"/>
      <c r="E52" s="252"/>
      <c r="F52" s="225">
        <f>B52+C52+D52+E52</f>
        <v>0</v>
      </c>
      <c r="G52" s="227"/>
      <c r="H52" s="227"/>
      <c r="I52" s="225">
        <f>F52+G52+2*H52</f>
        <v>0</v>
      </c>
      <c r="J52" s="227"/>
      <c r="K52" s="227"/>
      <c r="L52" s="227"/>
      <c r="M52" s="227"/>
      <c r="N52" s="227"/>
      <c r="P52" s="225" t="s">
        <v>422</v>
      </c>
      <c r="Q52" s="252"/>
      <c r="R52" s="252"/>
      <c r="S52" s="252"/>
      <c r="T52" s="252"/>
      <c r="U52" s="225">
        <f>Q52+R52+S52+T52</f>
        <v>0</v>
      </c>
      <c r="V52" s="227"/>
      <c r="W52" s="227"/>
      <c r="X52" s="225">
        <f>U52+V52+2*W52</f>
        <v>0</v>
      </c>
      <c r="Y52" s="227"/>
      <c r="Z52" s="227"/>
      <c r="AA52" s="227"/>
      <c r="AB52" s="227"/>
      <c r="AC52" s="227"/>
      <c r="AE52" s="225" t="s">
        <v>422</v>
      </c>
      <c r="AF52" s="252"/>
      <c r="AG52" s="252"/>
      <c r="AH52" s="252"/>
      <c r="AI52" s="252"/>
      <c r="AJ52" s="225">
        <f>AF52+AG52+AH52+AI52</f>
        <v>0</v>
      </c>
      <c r="AK52" s="227"/>
      <c r="AL52" s="227"/>
      <c r="AM52" s="225">
        <f>AJ52+AK52+2*AL52</f>
        <v>0</v>
      </c>
      <c r="AN52" s="227"/>
      <c r="AO52" s="227"/>
      <c r="AP52" s="227"/>
      <c r="AQ52" s="227"/>
      <c r="AR52" s="227"/>
    </row>
    <row r="53" spans="1:44">
      <c r="A53" s="208" t="s">
        <v>13</v>
      </c>
      <c r="B53" s="210">
        <f>SUM(B50:B52)</f>
        <v>0</v>
      </c>
      <c r="C53" s="210">
        <f>SUM(C50:C52)</f>
        <v>0</v>
      </c>
      <c r="D53" s="210">
        <f>SUM(D50:D52)</f>
        <v>0</v>
      </c>
      <c r="E53" s="210">
        <f>SUM(E50:E52)</f>
        <v>0</v>
      </c>
      <c r="F53" s="210">
        <f>SUM(F50:F52)</f>
        <v>0</v>
      </c>
      <c r="G53" s="210">
        <f t="shared" ref="G53:N53" si="21">SUM(G50:G52)</f>
        <v>0</v>
      </c>
      <c r="H53" s="210">
        <f t="shared" si="21"/>
        <v>0</v>
      </c>
      <c r="I53" s="210">
        <f t="shared" si="21"/>
        <v>0</v>
      </c>
      <c r="J53" s="210">
        <f t="shared" si="21"/>
        <v>0</v>
      </c>
      <c r="K53" s="210">
        <f t="shared" si="21"/>
        <v>0</v>
      </c>
      <c r="L53" s="210">
        <f t="shared" si="21"/>
        <v>0</v>
      </c>
      <c r="M53" s="210">
        <f t="shared" si="21"/>
        <v>0</v>
      </c>
      <c r="N53" s="210">
        <f t="shared" si="21"/>
        <v>0</v>
      </c>
      <c r="P53" s="208" t="s">
        <v>13</v>
      </c>
      <c r="Q53" s="210">
        <f>SUM(Q50:Q52)</f>
        <v>0</v>
      </c>
      <c r="R53" s="210">
        <f>SUM(R50:R52)</f>
        <v>0</v>
      </c>
      <c r="S53" s="210">
        <f>SUM(S50:S52)</f>
        <v>0</v>
      </c>
      <c r="T53" s="210">
        <f>SUM(T50:T52)</f>
        <v>0</v>
      </c>
      <c r="U53" s="210">
        <f>SUM(U50:U52)</f>
        <v>0</v>
      </c>
      <c r="V53" s="210">
        <f t="shared" ref="V53:AC53" si="22">SUM(V50:V52)</f>
        <v>0</v>
      </c>
      <c r="W53" s="210">
        <f t="shared" si="22"/>
        <v>0</v>
      </c>
      <c r="X53" s="210">
        <f t="shared" si="22"/>
        <v>0</v>
      </c>
      <c r="Y53" s="210">
        <f t="shared" si="22"/>
        <v>0</v>
      </c>
      <c r="Z53" s="210">
        <f t="shared" si="22"/>
        <v>0</v>
      </c>
      <c r="AA53" s="210">
        <f t="shared" si="22"/>
        <v>0</v>
      </c>
      <c r="AB53" s="210">
        <f t="shared" si="22"/>
        <v>0</v>
      </c>
      <c r="AC53" s="210">
        <f t="shared" si="22"/>
        <v>0</v>
      </c>
      <c r="AE53" s="208" t="s">
        <v>13</v>
      </c>
      <c r="AF53" s="210">
        <f>SUM(AF50:AF52)</f>
        <v>0</v>
      </c>
      <c r="AG53" s="210">
        <f>SUM(AG50:AG52)</f>
        <v>0</v>
      </c>
      <c r="AH53" s="210">
        <f>SUM(AH50:AH52)</f>
        <v>0</v>
      </c>
      <c r="AI53" s="210">
        <f>SUM(AI50:AI52)</f>
        <v>0</v>
      </c>
      <c r="AJ53" s="210">
        <f>SUM(AJ50:AJ52)</f>
        <v>0</v>
      </c>
      <c r="AK53" s="210">
        <f t="shared" ref="AK53:AR53" si="23">SUM(AK50:AK52)</f>
        <v>0</v>
      </c>
      <c r="AL53" s="210">
        <f t="shared" si="23"/>
        <v>0</v>
      </c>
      <c r="AM53" s="210">
        <f t="shared" si="23"/>
        <v>0</v>
      </c>
      <c r="AN53" s="210">
        <f t="shared" si="23"/>
        <v>0</v>
      </c>
      <c r="AO53" s="210">
        <f t="shared" si="23"/>
        <v>0</v>
      </c>
      <c r="AP53" s="210">
        <f t="shared" si="23"/>
        <v>0</v>
      </c>
      <c r="AQ53" s="210">
        <f t="shared" si="23"/>
        <v>0</v>
      </c>
      <c r="AR53" s="210">
        <f t="shared" si="23"/>
        <v>0</v>
      </c>
    </row>
    <row r="54" spans="1:44">
      <c r="A54" s="229">
        <f>'[2]Подаци о школи'!$B$14</f>
        <v>0</v>
      </c>
      <c r="B54" s="223"/>
      <c r="C54" s="223"/>
      <c r="D54" s="223"/>
      <c r="E54" s="220"/>
      <c r="G54" s="223"/>
      <c r="H54" s="223"/>
      <c r="I54" s="223"/>
      <c r="P54" s="229">
        <f>'[2]Подаци о школи'!$B$14</f>
        <v>0</v>
      </c>
      <c r="Q54" s="223"/>
      <c r="R54" s="223"/>
      <c r="S54" s="223"/>
      <c r="T54" s="220"/>
      <c r="V54" s="223"/>
      <c r="W54" s="223"/>
      <c r="X54" s="223"/>
      <c r="AE54" s="229">
        <f>'[2]Подаци о школи'!$B$14</f>
        <v>0</v>
      </c>
      <c r="AF54" s="223"/>
      <c r="AG54" s="223"/>
      <c r="AH54" s="223"/>
      <c r="AI54" s="220"/>
      <c r="AK54" s="223"/>
      <c r="AL54" s="223"/>
      <c r="AM54" s="223"/>
    </row>
    <row r="55" spans="1:44" s="214" customFormat="1" ht="67.2">
      <c r="A55" s="250" t="s">
        <v>374</v>
      </c>
      <c r="B55" s="250" t="s">
        <v>411</v>
      </c>
      <c r="C55" s="250" t="s">
        <v>412</v>
      </c>
      <c r="D55" s="250" t="s">
        <v>413</v>
      </c>
      <c r="E55" s="250" t="s">
        <v>414</v>
      </c>
      <c r="F55" s="251" t="s">
        <v>396</v>
      </c>
      <c r="G55" s="250" t="s">
        <v>397</v>
      </c>
      <c r="H55" s="250" t="s">
        <v>398</v>
      </c>
      <c r="I55" s="251" t="s">
        <v>399</v>
      </c>
      <c r="J55" s="251" t="s">
        <v>401</v>
      </c>
      <c r="K55" s="251" t="s">
        <v>416</v>
      </c>
      <c r="L55" s="251" t="s">
        <v>417</v>
      </c>
      <c r="M55" s="251" t="s">
        <v>418</v>
      </c>
      <c r="N55" s="251" t="s">
        <v>419</v>
      </c>
      <c r="P55" s="215" t="s">
        <v>374</v>
      </c>
      <c r="Q55" s="215" t="s">
        <v>411</v>
      </c>
      <c r="R55" s="215" t="s">
        <v>412</v>
      </c>
      <c r="S55" s="215" t="s">
        <v>413</v>
      </c>
      <c r="T55" s="215" t="s">
        <v>414</v>
      </c>
      <c r="U55" s="216" t="s">
        <v>396</v>
      </c>
      <c r="V55" s="215" t="s">
        <v>397</v>
      </c>
      <c r="W55" s="215" t="s">
        <v>398</v>
      </c>
      <c r="X55" s="216" t="s">
        <v>399</v>
      </c>
      <c r="Y55" s="216" t="s">
        <v>401</v>
      </c>
      <c r="Z55" s="216" t="s">
        <v>416</v>
      </c>
      <c r="AA55" s="216" t="s">
        <v>417</v>
      </c>
      <c r="AB55" s="216" t="s">
        <v>418</v>
      </c>
      <c r="AC55" s="216" t="s">
        <v>419</v>
      </c>
      <c r="AE55" s="218" t="s">
        <v>374</v>
      </c>
      <c r="AF55" s="218" t="s">
        <v>411</v>
      </c>
      <c r="AG55" s="218" t="s">
        <v>412</v>
      </c>
      <c r="AH55" s="218" t="s">
        <v>413</v>
      </c>
      <c r="AI55" s="218" t="s">
        <v>414</v>
      </c>
      <c r="AJ55" s="219" t="s">
        <v>396</v>
      </c>
      <c r="AK55" s="218" t="s">
        <v>397</v>
      </c>
      <c r="AL55" s="218" t="s">
        <v>398</v>
      </c>
      <c r="AM55" s="219" t="s">
        <v>399</v>
      </c>
      <c r="AN55" s="219" t="s">
        <v>401</v>
      </c>
      <c r="AO55" s="219" t="s">
        <v>416</v>
      </c>
      <c r="AP55" s="219" t="s">
        <v>417</v>
      </c>
      <c r="AQ55" s="219" t="s">
        <v>418</v>
      </c>
      <c r="AR55" s="219" t="s">
        <v>419</v>
      </c>
    </row>
    <row r="56" spans="1:44">
      <c r="A56" s="220" t="s">
        <v>420</v>
      </c>
      <c r="B56" s="222"/>
      <c r="C56" s="222"/>
      <c r="D56" s="222"/>
      <c r="E56" s="222"/>
      <c r="F56" s="220">
        <f>B56+C56+D56+E56</f>
        <v>0</v>
      </c>
      <c r="G56" s="222"/>
      <c r="H56" s="222"/>
      <c r="I56" s="220">
        <f>F56+G56+2*H56</f>
        <v>0</v>
      </c>
      <c r="J56" s="223"/>
      <c r="K56" s="223"/>
      <c r="L56" s="223"/>
      <c r="M56" s="223"/>
      <c r="N56" s="223"/>
      <c r="P56" s="220" t="s">
        <v>420</v>
      </c>
      <c r="Q56" s="222"/>
      <c r="R56" s="222"/>
      <c r="S56" s="222"/>
      <c r="T56" s="222"/>
      <c r="U56" s="220">
        <f>Q56+R56+S56+T56</f>
        <v>0</v>
      </c>
      <c r="V56" s="222"/>
      <c r="W56" s="222"/>
      <c r="X56" s="220">
        <f>U56+V56+2*W56</f>
        <v>0</v>
      </c>
      <c r="Y56" s="223"/>
      <c r="Z56" s="223"/>
      <c r="AA56" s="223"/>
      <c r="AB56" s="223"/>
      <c r="AC56" s="223"/>
      <c r="AE56" s="220" t="s">
        <v>420</v>
      </c>
      <c r="AF56" s="222"/>
      <c r="AG56" s="222"/>
      <c r="AH56" s="222"/>
      <c r="AI56" s="222"/>
      <c r="AJ56" s="220">
        <f>AF56+AG56+AH56+AI56</f>
        <v>0</v>
      </c>
      <c r="AK56" s="222"/>
      <c r="AL56" s="222"/>
      <c r="AM56" s="220">
        <f>AJ56+AK56+2*AL56</f>
        <v>0</v>
      </c>
      <c r="AN56" s="223"/>
      <c r="AO56" s="223"/>
      <c r="AP56" s="223"/>
      <c r="AQ56" s="223"/>
      <c r="AR56" s="223"/>
    </row>
    <row r="57" spans="1:44">
      <c r="A57" s="220" t="s">
        <v>421</v>
      </c>
      <c r="B57" s="222"/>
      <c r="C57" s="222"/>
      <c r="D57" s="222"/>
      <c r="E57" s="222"/>
      <c r="F57" s="220">
        <f>B57+C57+D57+E57</f>
        <v>0</v>
      </c>
      <c r="G57" s="223"/>
      <c r="H57" s="223"/>
      <c r="I57" s="220">
        <f>F57+G57+2*H57</f>
        <v>0</v>
      </c>
      <c r="J57" s="223"/>
      <c r="K57" s="223"/>
      <c r="L57" s="223"/>
      <c r="M57" s="223"/>
      <c r="N57" s="223"/>
      <c r="P57" s="220" t="s">
        <v>421</v>
      </c>
      <c r="Q57" s="222"/>
      <c r="R57" s="222"/>
      <c r="S57" s="222"/>
      <c r="T57" s="222"/>
      <c r="U57" s="220">
        <f>Q57+R57+S57+T57</f>
        <v>0</v>
      </c>
      <c r="V57" s="223"/>
      <c r="W57" s="223"/>
      <c r="X57" s="220">
        <f>U57+V57+2*W57</f>
        <v>0</v>
      </c>
      <c r="Y57" s="223"/>
      <c r="Z57" s="223"/>
      <c r="AA57" s="223"/>
      <c r="AB57" s="223"/>
      <c r="AC57" s="223"/>
      <c r="AE57" s="220" t="s">
        <v>421</v>
      </c>
      <c r="AF57" s="222"/>
      <c r="AG57" s="222"/>
      <c r="AH57" s="222"/>
      <c r="AI57" s="222"/>
      <c r="AJ57" s="220">
        <f>AF57+AG57+AH57+AI57</f>
        <v>0</v>
      </c>
      <c r="AK57" s="223"/>
      <c r="AL57" s="223"/>
      <c r="AM57" s="220">
        <f>AJ57+AK57+2*AL57</f>
        <v>0</v>
      </c>
      <c r="AN57" s="223"/>
      <c r="AO57" s="223"/>
      <c r="AP57" s="223"/>
      <c r="AQ57" s="223"/>
      <c r="AR57" s="223"/>
    </row>
    <row r="58" spans="1:44">
      <c r="A58" s="225" t="s">
        <v>422</v>
      </c>
      <c r="B58" s="252"/>
      <c r="C58" s="252"/>
      <c r="D58" s="252"/>
      <c r="E58" s="252"/>
      <c r="F58" s="225">
        <f>B58+C58+D58+E58</f>
        <v>0</v>
      </c>
      <c r="G58" s="227"/>
      <c r="H58" s="227"/>
      <c r="I58" s="225">
        <f>F58+G58+2*H58</f>
        <v>0</v>
      </c>
      <c r="J58" s="227"/>
      <c r="K58" s="227"/>
      <c r="L58" s="227"/>
      <c r="M58" s="227"/>
      <c r="N58" s="227"/>
      <c r="P58" s="225" t="s">
        <v>422</v>
      </c>
      <c r="Q58" s="252"/>
      <c r="R58" s="252"/>
      <c r="S58" s="252"/>
      <c r="T58" s="252"/>
      <c r="U58" s="225">
        <f>Q58+R58+S58+T58</f>
        <v>0</v>
      </c>
      <c r="V58" s="227"/>
      <c r="W58" s="227"/>
      <c r="X58" s="225">
        <f>U58+V58+2*W58</f>
        <v>0</v>
      </c>
      <c r="Y58" s="227"/>
      <c r="Z58" s="227"/>
      <c r="AA58" s="227"/>
      <c r="AB58" s="227"/>
      <c r="AC58" s="227"/>
      <c r="AE58" s="225" t="s">
        <v>422</v>
      </c>
      <c r="AF58" s="252"/>
      <c r="AG58" s="252"/>
      <c r="AH58" s="252"/>
      <c r="AI58" s="252"/>
      <c r="AJ58" s="225">
        <f>AF58+AG58+AH58+AI58</f>
        <v>0</v>
      </c>
      <c r="AK58" s="227"/>
      <c r="AL58" s="227"/>
      <c r="AM58" s="225">
        <f>AJ58+AK58+2*AL58</f>
        <v>0</v>
      </c>
      <c r="AN58" s="227"/>
      <c r="AO58" s="227"/>
      <c r="AP58" s="227"/>
      <c r="AQ58" s="227"/>
      <c r="AR58" s="227"/>
    </row>
    <row r="59" spans="1:44">
      <c r="A59" s="208" t="s">
        <v>13</v>
      </c>
      <c r="B59" s="210">
        <f>SUM(B56:B58)</f>
        <v>0</v>
      </c>
      <c r="C59" s="210">
        <f>SUM(C56:C58)</f>
        <v>0</v>
      </c>
      <c r="D59" s="210">
        <f>SUM(D56:D58)</f>
        <v>0</v>
      </c>
      <c r="E59" s="210">
        <f>SUM(E56:E58)</f>
        <v>0</v>
      </c>
      <c r="F59" s="210">
        <f>SUM(F56:F58)</f>
        <v>0</v>
      </c>
      <c r="G59" s="210">
        <f t="shared" ref="G59:N59" si="24">SUM(G56:G58)</f>
        <v>0</v>
      </c>
      <c r="H59" s="210">
        <f t="shared" si="24"/>
        <v>0</v>
      </c>
      <c r="I59" s="210">
        <f t="shared" si="24"/>
        <v>0</v>
      </c>
      <c r="J59" s="210">
        <f t="shared" si="24"/>
        <v>0</v>
      </c>
      <c r="K59" s="210">
        <f t="shared" si="24"/>
        <v>0</v>
      </c>
      <c r="L59" s="210">
        <f t="shared" si="24"/>
        <v>0</v>
      </c>
      <c r="M59" s="210">
        <f t="shared" si="24"/>
        <v>0</v>
      </c>
      <c r="N59" s="210">
        <f t="shared" si="24"/>
        <v>0</v>
      </c>
      <c r="P59" s="208" t="s">
        <v>13</v>
      </c>
      <c r="Q59" s="210">
        <f>SUM(Q56:Q58)</f>
        <v>0</v>
      </c>
      <c r="R59" s="210">
        <f>SUM(R56:R58)</f>
        <v>0</v>
      </c>
      <c r="S59" s="210">
        <f>SUM(S56:S58)</f>
        <v>0</v>
      </c>
      <c r="T59" s="210">
        <f>SUM(T56:T58)</f>
        <v>0</v>
      </c>
      <c r="U59" s="210">
        <f>SUM(U56:U58)</f>
        <v>0</v>
      </c>
      <c r="V59" s="210">
        <f t="shared" ref="V59:AC59" si="25">SUM(V56:V58)</f>
        <v>0</v>
      </c>
      <c r="W59" s="210">
        <f t="shared" si="25"/>
        <v>0</v>
      </c>
      <c r="X59" s="210">
        <f t="shared" si="25"/>
        <v>0</v>
      </c>
      <c r="Y59" s="210">
        <f t="shared" si="25"/>
        <v>0</v>
      </c>
      <c r="Z59" s="210">
        <f t="shared" si="25"/>
        <v>0</v>
      </c>
      <c r="AA59" s="210">
        <f t="shared" si="25"/>
        <v>0</v>
      </c>
      <c r="AB59" s="210">
        <f t="shared" si="25"/>
        <v>0</v>
      </c>
      <c r="AC59" s="210">
        <f t="shared" si="25"/>
        <v>0</v>
      </c>
      <c r="AE59" s="208" t="s">
        <v>13</v>
      </c>
      <c r="AF59" s="210">
        <f>SUM(AF56:AF58)</f>
        <v>0</v>
      </c>
      <c r="AG59" s="210">
        <f>SUM(AG56:AG58)</f>
        <v>0</v>
      </c>
      <c r="AH59" s="210">
        <f>SUM(AH56:AH58)</f>
        <v>0</v>
      </c>
      <c r="AI59" s="210">
        <f>SUM(AI56:AI58)</f>
        <v>0</v>
      </c>
      <c r="AJ59" s="210">
        <f>SUM(AJ56:AJ58)</f>
        <v>0</v>
      </c>
      <c r="AK59" s="210">
        <f t="shared" ref="AK59:AR59" si="26">SUM(AK56:AK58)</f>
        <v>0</v>
      </c>
      <c r="AL59" s="210">
        <f t="shared" si="26"/>
        <v>0</v>
      </c>
      <c r="AM59" s="210">
        <f t="shared" si="26"/>
        <v>0</v>
      </c>
      <c r="AN59" s="210">
        <f t="shared" si="26"/>
        <v>0</v>
      </c>
      <c r="AO59" s="210">
        <f t="shared" si="26"/>
        <v>0</v>
      </c>
      <c r="AP59" s="210">
        <f t="shared" si="26"/>
        <v>0</v>
      </c>
      <c r="AQ59" s="210">
        <f t="shared" si="26"/>
        <v>0</v>
      </c>
      <c r="AR59" s="210">
        <f t="shared" si="26"/>
        <v>0</v>
      </c>
    </row>
    <row r="60" spans="1:44">
      <c r="A60" s="229">
        <f>'[2]Подаци о школи'!$B$15</f>
        <v>0</v>
      </c>
      <c r="B60" s="223"/>
      <c r="C60" s="223"/>
      <c r="D60" s="223"/>
      <c r="E60" s="220"/>
      <c r="G60" s="223"/>
      <c r="H60" s="223"/>
      <c r="I60" s="223"/>
      <c r="P60" s="229">
        <f>'[2]Подаци о школи'!$B$15</f>
        <v>0</v>
      </c>
      <c r="Q60" s="223"/>
      <c r="R60" s="223"/>
      <c r="S60" s="223"/>
      <c r="T60" s="220"/>
      <c r="V60" s="223"/>
      <c r="W60" s="223"/>
      <c r="X60" s="223"/>
      <c r="AE60" s="229">
        <f>'[2]Подаци о школи'!$B$15</f>
        <v>0</v>
      </c>
      <c r="AF60" s="223"/>
      <c r="AG60" s="223"/>
      <c r="AH60" s="223"/>
      <c r="AI60" s="220"/>
      <c r="AK60" s="223"/>
      <c r="AL60" s="223"/>
      <c r="AM60" s="223"/>
    </row>
    <row r="61" spans="1:44" s="214" customFormat="1" ht="67.2">
      <c r="A61" s="250" t="s">
        <v>375</v>
      </c>
      <c r="B61" s="250" t="s">
        <v>411</v>
      </c>
      <c r="C61" s="250" t="s">
        <v>412</v>
      </c>
      <c r="D61" s="250" t="s">
        <v>413</v>
      </c>
      <c r="E61" s="250" t="s">
        <v>414</v>
      </c>
      <c r="F61" s="251" t="s">
        <v>396</v>
      </c>
      <c r="G61" s="250" t="s">
        <v>397</v>
      </c>
      <c r="H61" s="250" t="s">
        <v>398</v>
      </c>
      <c r="I61" s="251" t="s">
        <v>399</v>
      </c>
      <c r="J61" s="251" t="s">
        <v>401</v>
      </c>
      <c r="K61" s="251" t="s">
        <v>416</v>
      </c>
      <c r="L61" s="251" t="s">
        <v>417</v>
      </c>
      <c r="M61" s="251" t="s">
        <v>418</v>
      </c>
      <c r="N61" s="251" t="s">
        <v>419</v>
      </c>
      <c r="P61" s="215" t="s">
        <v>375</v>
      </c>
      <c r="Q61" s="215" t="s">
        <v>411</v>
      </c>
      <c r="R61" s="215" t="s">
        <v>412</v>
      </c>
      <c r="S61" s="215" t="s">
        <v>413</v>
      </c>
      <c r="T61" s="215" t="s">
        <v>414</v>
      </c>
      <c r="U61" s="216" t="s">
        <v>396</v>
      </c>
      <c r="V61" s="215" t="s">
        <v>397</v>
      </c>
      <c r="W61" s="215" t="s">
        <v>398</v>
      </c>
      <c r="X61" s="216" t="s">
        <v>399</v>
      </c>
      <c r="Y61" s="216" t="s">
        <v>401</v>
      </c>
      <c r="Z61" s="216" t="s">
        <v>416</v>
      </c>
      <c r="AA61" s="216" t="s">
        <v>417</v>
      </c>
      <c r="AB61" s="216" t="s">
        <v>418</v>
      </c>
      <c r="AC61" s="216" t="s">
        <v>419</v>
      </c>
      <c r="AE61" s="218" t="s">
        <v>375</v>
      </c>
      <c r="AF61" s="218" t="s">
        <v>411</v>
      </c>
      <c r="AG61" s="218" t="s">
        <v>412</v>
      </c>
      <c r="AH61" s="218" t="s">
        <v>413</v>
      </c>
      <c r="AI61" s="218" t="s">
        <v>414</v>
      </c>
      <c r="AJ61" s="219" t="s">
        <v>396</v>
      </c>
      <c r="AK61" s="218" t="s">
        <v>397</v>
      </c>
      <c r="AL61" s="218" t="s">
        <v>398</v>
      </c>
      <c r="AM61" s="219" t="s">
        <v>399</v>
      </c>
      <c r="AN61" s="219" t="s">
        <v>401</v>
      </c>
      <c r="AO61" s="219" t="s">
        <v>416</v>
      </c>
      <c r="AP61" s="219" t="s">
        <v>417</v>
      </c>
      <c r="AQ61" s="219" t="s">
        <v>418</v>
      </c>
      <c r="AR61" s="219" t="s">
        <v>419</v>
      </c>
    </row>
    <row r="62" spans="1:44">
      <c r="A62" s="220" t="s">
        <v>420</v>
      </c>
      <c r="B62" s="222"/>
      <c r="C62" s="222"/>
      <c r="D62" s="222"/>
      <c r="E62" s="222"/>
      <c r="F62" s="220">
        <f>B62+C62+D62+E62</f>
        <v>0</v>
      </c>
      <c r="G62" s="222"/>
      <c r="H62" s="222"/>
      <c r="I62" s="220">
        <f>F62+G62+2*H62</f>
        <v>0</v>
      </c>
      <c r="J62" s="223"/>
      <c r="K62" s="223"/>
      <c r="L62" s="223"/>
      <c r="M62" s="223"/>
      <c r="N62" s="223"/>
      <c r="P62" s="220" t="s">
        <v>420</v>
      </c>
      <c r="Q62" s="222"/>
      <c r="R62" s="222"/>
      <c r="S62" s="222"/>
      <c r="T62" s="222"/>
      <c r="U62" s="220">
        <f>Q62+R62+S62+T62</f>
        <v>0</v>
      </c>
      <c r="V62" s="222"/>
      <c r="W62" s="222"/>
      <c r="X62" s="220">
        <f>U62+V62+2*W62</f>
        <v>0</v>
      </c>
      <c r="Y62" s="223"/>
      <c r="Z62" s="223"/>
      <c r="AA62" s="223"/>
      <c r="AB62" s="223"/>
      <c r="AC62" s="223"/>
      <c r="AE62" s="220" t="s">
        <v>420</v>
      </c>
      <c r="AF62" s="222"/>
      <c r="AG62" s="222"/>
      <c r="AH62" s="222"/>
      <c r="AI62" s="222"/>
      <c r="AJ62" s="220">
        <f>AF62+AG62+AH62+AI62</f>
        <v>0</v>
      </c>
      <c r="AK62" s="222"/>
      <c r="AL62" s="222"/>
      <c r="AM62" s="220">
        <f>AJ62+AK62+2*AL62</f>
        <v>0</v>
      </c>
      <c r="AN62" s="223"/>
      <c r="AO62" s="223"/>
      <c r="AP62" s="223"/>
      <c r="AQ62" s="223"/>
      <c r="AR62" s="223"/>
    </row>
    <row r="63" spans="1:44">
      <c r="A63" s="220" t="s">
        <v>421</v>
      </c>
      <c r="B63" s="222"/>
      <c r="C63" s="222"/>
      <c r="D63" s="222"/>
      <c r="E63" s="222"/>
      <c r="F63" s="220">
        <f>B63+C63+D63+E63</f>
        <v>0</v>
      </c>
      <c r="G63" s="223"/>
      <c r="H63" s="223"/>
      <c r="I63" s="220">
        <f>F63+G63+2*H63</f>
        <v>0</v>
      </c>
      <c r="J63" s="223"/>
      <c r="K63" s="223"/>
      <c r="L63" s="223"/>
      <c r="M63" s="223"/>
      <c r="N63" s="223"/>
      <c r="P63" s="220" t="s">
        <v>421</v>
      </c>
      <c r="Q63" s="222"/>
      <c r="R63" s="222"/>
      <c r="S63" s="222"/>
      <c r="T63" s="222"/>
      <c r="U63" s="220">
        <f>Q63+R63+S63+T63</f>
        <v>0</v>
      </c>
      <c r="V63" s="223"/>
      <c r="W63" s="223"/>
      <c r="X63" s="220">
        <f>U63+V63+2*W63</f>
        <v>0</v>
      </c>
      <c r="Y63" s="223"/>
      <c r="Z63" s="223"/>
      <c r="AA63" s="223"/>
      <c r="AB63" s="223"/>
      <c r="AC63" s="223"/>
      <c r="AE63" s="220" t="s">
        <v>421</v>
      </c>
      <c r="AF63" s="222"/>
      <c r="AG63" s="222"/>
      <c r="AH63" s="222"/>
      <c r="AI63" s="222"/>
      <c r="AJ63" s="220">
        <f>AF63+AG63+AH63+AI63</f>
        <v>0</v>
      </c>
      <c r="AK63" s="223"/>
      <c r="AL63" s="223"/>
      <c r="AM63" s="220">
        <f>AJ63+AK63+2*AL63</f>
        <v>0</v>
      </c>
      <c r="AN63" s="223"/>
      <c r="AO63" s="223"/>
      <c r="AP63" s="223"/>
      <c r="AQ63" s="223"/>
      <c r="AR63" s="223"/>
    </row>
    <row r="64" spans="1:44">
      <c r="A64" s="225" t="s">
        <v>422</v>
      </c>
      <c r="B64" s="252"/>
      <c r="C64" s="252"/>
      <c r="D64" s="252"/>
      <c r="E64" s="252"/>
      <c r="F64" s="225">
        <f>B64+C64+D64+E64</f>
        <v>0</v>
      </c>
      <c r="G64" s="227"/>
      <c r="H64" s="227"/>
      <c r="I64" s="225">
        <f>F64+G64+2*H64</f>
        <v>0</v>
      </c>
      <c r="J64" s="227"/>
      <c r="K64" s="227"/>
      <c r="L64" s="227"/>
      <c r="M64" s="227"/>
      <c r="N64" s="227"/>
      <c r="P64" s="225" t="s">
        <v>422</v>
      </c>
      <c r="Q64" s="252"/>
      <c r="R64" s="252"/>
      <c r="S64" s="252"/>
      <c r="T64" s="252"/>
      <c r="U64" s="225">
        <f>Q64+R64+S64+T64</f>
        <v>0</v>
      </c>
      <c r="V64" s="227"/>
      <c r="W64" s="227"/>
      <c r="X64" s="225">
        <f>U64+V64+2*W64</f>
        <v>0</v>
      </c>
      <c r="Y64" s="227"/>
      <c r="Z64" s="227"/>
      <c r="AA64" s="227"/>
      <c r="AB64" s="227"/>
      <c r="AC64" s="227"/>
      <c r="AE64" s="225" t="s">
        <v>422</v>
      </c>
      <c r="AF64" s="252"/>
      <c r="AG64" s="252"/>
      <c r="AH64" s="252"/>
      <c r="AI64" s="252"/>
      <c r="AJ64" s="225">
        <f>AF64+AG64+AH64+AI64</f>
        <v>0</v>
      </c>
      <c r="AK64" s="227"/>
      <c r="AL64" s="227"/>
      <c r="AM64" s="225">
        <f>AJ64+AK64+2*AL64</f>
        <v>0</v>
      </c>
      <c r="AN64" s="227"/>
      <c r="AO64" s="227"/>
      <c r="AP64" s="227"/>
      <c r="AQ64" s="227"/>
      <c r="AR64" s="227"/>
    </row>
    <row r="65" spans="1:44">
      <c r="A65" s="208" t="s">
        <v>13</v>
      </c>
      <c r="B65" s="210">
        <f>SUM(B62:B64)</f>
        <v>0</v>
      </c>
      <c r="C65" s="210">
        <f>SUM(C62:C64)</f>
        <v>0</v>
      </c>
      <c r="D65" s="210">
        <f>SUM(D62:D64)</f>
        <v>0</v>
      </c>
      <c r="E65" s="210">
        <f>SUM(E62:E64)</f>
        <v>0</v>
      </c>
      <c r="F65" s="210">
        <f>SUM(F62:F64)</f>
        <v>0</v>
      </c>
      <c r="G65" s="210">
        <f t="shared" ref="G65:N65" si="27">SUM(G62:G64)</f>
        <v>0</v>
      </c>
      <c r="H65" s="210">
        <f t="shared" si="27"/>
        <v>0</v>
      </c>
      <c r="I65" s="210">
        <f t="shared" si="27"/>
        <v>0</v>
      </c>
      <c r="J65" s="210">
        <f t="shared" si="27"/>
        <v>0</v>
      </c>
      <c r="K65" s="210">
        <f t="shared" si="27"/>
        <v>0</v>
      </c>
      <c r="L65" s="210">
        <f t="shared" si="27"/>
        <v>0</v>
      </c>
      <c r="M65" s="210">
        <f t="shared" si="27"/>
        <v>0</v>
      </c>
      <c r="N65" s="210">
        <f t="shared" si="27"/>
        <v>0</v>
      </c>
      <c r="P65" s="208" t="s">
        <v>13</v>
      </c>
      <c r="Q65" s="210">
        <f t="shared" ref="Q65:Y65" si="28">SUM(Q62:Q64)</f>
        <v>0</v>
      </c>
      <c r="R65" s="210">
        <f t="shared" si="28"/>
        <v>0</v>
      </c>
      <c r="S65" s="210">
        <f t="shared" si="28"/>
        <v>0</v>
      </c>
      <c r="T65" s="210">
        <f t="shared" si="28"/>
        <v>0</v>
      </c>
      <c r="U65" s="210">
        <f t="shared" si="28"/>
        <v>0</v>
      </c>
      <c r="V65" s="210">
        <f t="shared" si="28"/>
        <v>0</v>
      </c>
      <c r="W65" s="210">
        <f t="shared" si="28"/>
        <v>0</v>
      </c>
      <c r="X65" s="210">
        <f t="shared" si="28"/>
        <v>0</v>
      </c>
      <c r="Y65" s="210">
        <f t="shared" si="28"/>
        <v>0</v>
      </c>
      <c r="Z65" s="210"/>
      <c r="AA65" s="210"/>
      <c r="AB65" s="210"/>
      <c r="AC65" s="210"/>
      <c r="AE65" s="208" t="s">
        <v>13</v>
      </c>
      <c r="AF65" s="210">
        <f>SUM(AF62:AF64)</f>
        <v>0</v>
      </c>
      <c r="AG65" s="210">
        <f>SUM(AG62:AG64)</f>
        <v>0</v>
      </c>
      <c r="AH65" s="210">
        <f>SUM(AH62:AH64)</f>
        <v>0</v>
      </c>
      <c r="AI65" s="210">
        <f>SUM(AI62:AI64)</f>
        <v>0</v>
      </c>
      <c r="AJ65" s="210">
        <f>SUM(AJ62:AJ64)</f>
        <v>0</v>
      </c>
      <c r="AK65" s="210">
        <f t="shared" ref="AK65:AR65" si="29">SUM(AK62:AK64)</f>
        <v>0</v>
      </c>
      <c r="AL65" s="210">
        <f t="shared" si="29"/>
        <v>0</v>
      </c>
      <c r="AM65" s="210">
        <f t="shared" si="29"/>
        <v>0</v>
      </c>
      <c r="AN65" s="210">
        <f t="shared" si="29"/>
        <v>0</v>
      </c>
      <c r="AO65" s="210">
        <f t="shared" si="29"/>
        <v>0</v>
      </c>
      <c r="AP65" s="210">
        <f t="shared" si="29"/>
        <v>0</v>
      </c>
      <c r="AQ65" s="210">
        <f t="shared" si="29"/>
        <v>0</v>
      </c>
      <c r="AR65" s="210">
        <f t="shared" si="29"/>
        <v>0</v>
      </c>
    </row>
    <row r="66" spans="1:44">
      <c r="A66" s="229">
        <f>'[2]Подаци о школи'!$B$16</f>
        <v>0</v>
      </c>
      <c r="B66" s="223"/>
      <c r="C66" s="223"/>
      <c r="D66" s="223"/>
      <c r="E66" s="220"/>
      <c r="G66" s="223"/>
      <c r="H66" s="223"/>
      <c r="I66" s="223"/>
      <c r="P66" s="229">
        <f>'[2]Подаци о школи'!$B$16</f>
        <v>0</v>
      </c>
      <c r="Q66" s="223"/>
      <c r="R66" s="223"/>
      <c r="S66" s="223"/>
      <c r="T66" s="220"/>
      <c r="V66" s="223"/>
      <c r="W66" s="223"/>
      <c r="X66" s="223"/>
      <c r="AE66" s="229">
        <f>'[2]Подаци о школи'!$B$16</f>
        <v>0</v>
      </c>
      <c r="AF66" s="223"/>
      <c r="AG66" s="223"/>
      <c r="AH66" s="223"/>
      <c r="AI66" s="220"/>
      <c r="AK66" s="223"/>
      <c r="AL66" s="223"/>
      <c r="AM66" s="223"/>
    </row>
    <row r="67" spans="1:44" s="214" customFormat="1" ht="67.2">
      <c r="A67" s="250" t="s">
        <v>376</v>
      </c>
      <c r="B67" s="250" t="s">
        <v>411</v>
      </c>
      <c r="C67" s="250" t="s">
        <v>412</v>
      </c>
      <c r="D67" s="250" t="s">
        <v>413</v>
      </c>
      <c r="E67" s="250" t="s">
        <v>414</v>
      </c>
      <c r="F67" s="251" t="s">
        <v>396</v>
      </c>
      <c r="G67" s="250" t="s">
        <v>397</v>
      </c>
      <c r="H67" s="250" t="s">
        <v>398</v>
      </c>
      <c r="I67" s="251" t="s">
        <v>399</v>
      </c>
      <c r="J67" s="251" t="s">
        <v>401</v>
      </c>
      <c r="K67" s="251" t="s">
        <v>416</v>
      </c>
      <c r="L67" s="251" t="s">
        <v>417</v>
      </c>
      <c r="M67" s="251" t="s">
        <v>418</v>
      </c>
      <c r="N67" s="251" t="s">
        <v>419</v>
      </c>
      <c r="P67" s="215" t="s">
        <v>376</v>
      </c>
      <c r="Q67" s="215" t="s">
        <v>411</v>
      </c>
      <c r="R67" s="215" t="s">
        <v>412</v>
      </c>
      <c r="S67" s="215" t="s">
        <v>413</v>
      </c>
      <c r="T67" s="215" t="s">
        <v>414</v>
      </c>
      <c r="U67" s="216" t="s">
        <v>396</v>
      </c>
      <c r="V67" s="215" t="s">
        <v>397</v>
      </c>
      <c r="W67" s="215" t="s">
        <v>398</v>
      </c>
      <c r="X67" s="216" t="s">
        <v>399</v>
      </c>
      <c r="Y67" s="216" t="s">
        <v>401</v>
      </c>
      <c r="Z67" s="216" t="s">
        <v>416</v>
      </c>
      <c r="AA67" s="216" t="s">
        <v>417</v>
      </c>
      <c r="AB67" s="216" t="s">
        <v>418</v>
      </c>
      <c r="AC67" s="216" t="s">
        <v>419</v>
      </c>
      <c r="AE67" s="218" t="s">
        <v>376</v>
      </c>
      <c r="AF67" s="218" t="s">
        <v>411</v>
      </c>
      <c r="AG67" s="218" t="s">
        <v>412</v>
      </c>
      <c r="AH67" s="218" t="s">
        <v>413</v>
      </c>
      <c r="AI67" s="218" t="s">
        <v>414</v>
      </c>
      <c r="AJ67" s="219" t="s">
        <v>396</v>
      </c>
      <c r="AK67" s="218" t="s">
        <v>397</v>
      </c>
      <c r="AL67" s="218" t="s">
        <v>398</v>
      </c>
      <c r="AM67" s="219" t="s">
        <v>399</v>
      </c>
      <c r="AN67" s="219" t="s">
        <v>401</v>
      </c>
      <c r="AO67" s="219" t="s">
        <v>416</v>
      </c>
      <c r="AP67" s="219" t="s">
        <v>417</v>
      </c>
      <c r="AQ67" s="219" t="s">
        <v>418</v>
      </c>
      <c r="AR67" s="219" t="s">
        <v>419</v>
      </c>
    </row>
    <row r="68" spans="1:44">
      <c r="A68" s="220" t="s">
        <v>420</v>
      </c>
      <c r="B68" s="222"/>
      <c r="C68" s="222"/>
      <c r="D68" s="222"/>
      <c r="E68" s="222"/>
      <c r="F68" s="220">
        <f>B68+C68+D68+E68</f>
        <v>0</v>
      </c>
      <c r="G68" s="222"/>
      <c r="H68" s="222"/>
      <c r="I68" s="220">
        <f>F68+G68+2*H68</f>
        <v>0</v>
      </c>
      <c r="J68" s="223"/>
      <c r="K68" s="223"/>
      <c r="L68" s="223"/>
      <c r="M68" s="223"/>
      <c r="N68" s="223"/>
      <c r="P68" s="220" t="s">
        <v>420</v>
      </c>
      <c r="Q68" s="222"/>
      <c r="R68" s="222"/>
      <c r="S68" s="222"/>
      <c r="T68" s="222"/>
      <c r="U68" s="220">
        <f>Q68+R68+S68+T68</f>
        <v>0</v>
      </c>
      <c r="V68" s="222"/>
      <c r="W68" s="222"/>
      <c r="X68" s="220">
        <f>U68+V68+2*W68</f>
        <v>0</v>
      </c>
      <c r="Y68" s="223"/>
      <c r="Z68" s="223"/>
      <c r="AA68" s="223"/>
      <c r="AB68" s="223"/>
      <c r="AC68" s="223"/>
      <c r="AE68" s="220" t="s">
        <v>420</v>
      </c>
      <c r="AF68" s="222"/>
      <c r="AG68" s="222"/>
      <c r="AH68" s="222"/>
      <c r="AI68" s="222"/>
      <c r="AJ68" s="220">
        <f>AF68+AG68+AH68+AI68</f>
        <v>0</v>
      </c>
      <c r="AK68" s="222"/>
      <c r="AL68" s="222"/>
      <c r="AM68" s="220">
        <f>AJ68+AK68+2*AL68</f>
        <v>0</v>
      </c>
      <c r="AN68" s="223"/>
      <c r="AO68" s="223"/>
      <c r="AP68" s="223"/>
      <c r="AQ68" s="223"/>
      <c r="AR68" s="223"/>
    </row>
    <row r="69" spans="1:44">
      <c r="A69" s="220" t="s">
        <v>421</v>
      </c>
      <c r="B69" s="222"/>
      <c r="C69" s="222"/>
      <c r="D69" s="222"/>
      <c r="E69" s="222"/>
      <c r="F69" s="220">
        <f>B69+C69+D69+E69</f>
        <v>0</v>
      </c>
      <c r="G69" s="223"/>
      <c r="H69" s="223"/>
      <c r="I69" s="220">
        <f>F69+G69+2*H69</f>
        <v>0</v>
      </c>
      <c r="J69" s="223"/>
      <c r="K69" s="223"/>
      <c r="L69" s="223"/>
      <c r="M69" s="223"/>
      <c r="N69" s="223"/>
      <c r="P69" s="220" t="s">
        <v>421</v>
      </c>
      <c r="Q69" s="222"/>
      <c r="R69" s="222"/>
      <c r="S69" s="222"/>
      <c r="T69" s="222"/>
      <c r="U69" s="220">
        <f>Q69+R69+S69+T69</f>
        <v>0</v>
      </c>
      <c r="V69" s="223"/>
      <c r="W69" s="223"/>
      <c r="X69" s="220">
        <f>U69+V69+2*W69</f>
        <v>0</v>
      </c>
      <c r="Y69" s="223"/>
      <c r="Z69" s="223"/>
      <c r="AA69" s="223"/>
      <c r="AB69" s="223"/>
      <c r="AC69" s="223"/>
      <c r="AE69" s="220" t="s">
        <v>421</v>
      </c>
      <c r="AF69" s="222"/>
      <c r="AG69" s="222"/>
      <c r="AH69" s="222"/>
      <c r="AI69" s="222"/>
      <c r="AJ69" s="220">
        <f>AF69+AG69+AH69+AI69</f>
        <v>0</v>
      </c>
      <c r="AK69" s="223"/>
      <c r="AL69" s="223"/>
      <c r="AM69" s="220">
        <f>AJ69+AK69+2*AL69</f>
        <v>0</v>
      </c>
      <c r="AN69" s="223"/>
      <c r="AO69" s="223"/>
      <c r="AP69" s="223"/>
      <c r="AQ69" s="223"/>
      <c r="AR69" s="223"/>
    </row>
    <row r="70" spans="1:44">
      <c r="A70" s="225" t="s">
        <v>422</v>
      </c>
      <c r="B70" s="252"/>
      <c r="C70" s="252"/>
      <c r="D70" s="252"/>
      <c r="E70" s="252"/>
      <c r="F70" s="225">
        <f>B70+C70+D70+E70</f>
        <v>0</v>
      </c>
      <c r="G70" s="227"/>
      <c r="H70" s="227"/>
      <c r="I70" s="225">
        <f>F70+G70+2*H70</f>
        <v>0</v>
      </c>
      <c r="J70" s="227"/>
      <c r="K70" s="227"/>
      <c r="L70" s="227"/>
      <c r="M70" s="227"/>
      <c r="N70" s="227"/>
      <c r="P70" s="225" t="s">
        <v>422</v>
      </c>
      <c r="Q70" s="252"/>
      <c r="R70" s="252"/>
      <c r="S70" s="252"/>
      <c r="T70" s="252"/>
      <c r="U70" s="225">
        <f>Q70+R70+S70+T70</f>
        <v>0</v>
      </c>
      <c r="V70" s="227"/>
      <c r="W70" s="227"/>
      <c r="X70" s="225">
        <f>U70+V70+2*W70</f>
        <v>0</v>
      </c>
      <c r="Y70" s="227"/>
      <c r="Z70" s="227"/>
      <c r="AA70" s="227"/>
      <c r="AB70" s="227"/>
      <c r="AC70" s="227"/>
      <c r="AE70" s="225" t="s">
        <v>422</v>
      </c>
      <c r="AF70" s="252"/>
      <c r="AG70" s="252"/>
      <c r="AH70" s="252"/>
      <c r="AI70" s="252"/>
      <c r="AJ70" s="225">
        <f>AF70+AG70+AH70+AI70</f>
        <v>0</v>
      </c>
      <c r="AK70" s="227"/>
      <c r="AL70" s="227"/>
      <c r="AM70" s="225">
        <f>AJ70+AK70+2*AL70</f>
        <v>0</v>
      </c>
      <c r="AN70" s="227"/>
      <c r="AO70" s="227"/>
      <c r="AP70" s="227"/>
      <c r="AQ70" s="227"/>
      <c r="AR70" s="227"/>
    </row>
    <row r="71" spans="1:44">
      <c r="A71" s="208" t="s">
        <v>13</v>
      </c>
      <c r="B71" s="210">
        <f>SUM(B68:B70)</f>
        <v>0</v>
      </c>
      <c r="C71" s="210">
        <f>SUM(C68:C70)</f>
        <v>0</v>
      </c>
      <c r="D71" s="210">
        <f>SUM(D68:D70)</f>
        <v>0</v>
      </c>
      <c r="E71" s="210">
        <f>SUM(E68:E70)</f>
        <v>0</v>
      </c>
      <c r="F71" s="210">
        <f>SUM(F68:F70)</f>
        <v>0</v>
      </c>
      <c r="G71" s="210">
        <f t="shared" ref="G71:N71" si="30">SUM(G68:G70)</f>
        <v>0</v>
      </c>
      <c r="H71" s="210">
        <f t="shared" si="30"/>
        <v>0</v>
      </c>
      <c r="I71" s="210">
        <f t="shared" si="30"/>
        <v>0</v>
      </c>
      <c r="J71" s="210">
        <f t="shared" si="30"/>
        <v>0</v>
      </c>
      <c r="K71" s="210">
        <f t="shared" si="30"/>
        <v>0</v>
      </c>
      <c r="L71" s="210">
        <f t="shared" si="30"/>
        <v>0</v>
      </c>
      <c r="M71" s="210">
        <f t="shared" si="30"/>
        <v>0</v>
      </c>
      <c r="N71" s="210">
        <f t="shared" si="30"/>
        <v>0</v>
      </c>
      <c r="P71" s="208" t="s">
        <v>13</v>
      </c>
      <c r="Q71" s="210">
        <f>SUM(Q68:Q70)</f>
        <v>0</v>
      </c>
      <c r="R71" s="210">
        <f>SUM(R68:R70)</f>
        <v>0</v>
      </c>
      <c r="S71" s="210">
        <f>SUM(S68:S70)</f>
        <v>0</v>
      </c>
      <c r="T71" s="210">
        <f>SUM(T68:T70)</f>
        <v>0</v>
      </c>
      <c r="U71" s="210">
        <f>SUM(U68:U70)</f>
        <v>0</v>
      </c>
      <c r="V71" s="210">
        <f t="shared" ref="V71:AC71" si="31">SUM(V68:V70)</f>
        <v>0</v>
      </c>
      <c r="W71" s="210">
        <f t="shared" si="31"/>
        <v>0</v>
      </c>
      <c r="X71" s="210">
        <f t="shared" si="31"/>
        <v>0</v>
      </c>
      <c r="Y71" s="210">
        <f t="shared" si="31"/>
        <v>0</v>
      </c>
      <c r="Z71" s="210">
        <f t="shared" si="31"/>
        <v>0</v>
      </c>
      <c r="AA71" s="210">
        <f t="shared" si="31"/>
        <v>0</v>
      </c>
      <c r="AB71" s="210">
        <f t="shared" si="31"/>
        <v>0</v>
      </c>
      <c r="AC71" s="210">
        <f t="shared" si="31"/>
        <v>0</v>
      </c>
      <c r="AE71" s="208" t="s">
        <v>13</v>
      </c>
      <c r="AF71" s="210">
        <f>SUM(AF68:AF70)</f>
        <v>0</v>
      </c>
      <c r="AG71" s="210">
        <f>SUM(AG68:AG70)</f>
        <v>0</v>
      </c>
      <c r="AH71" s="210">
        <f>SUM(AH68:AH70)</f>
        <v>0</v>
      </c>
      <c r="AI71" s="210">
        <f>SUM(AI68:AI70)</f>
        <v>0</v>
      </c>
      <c r="AJ71" s="210">
        <f>SUM(AJ68:AJ70)</f>
        <v>0</v>
      </c>
      <c r="AK71" s="210">
        <f t="shared" ref="AK71:AR71" si="32">SUM(AK68:AK70)</f>
        <v>0</v>
      </c>
      <c r="AL71" s="210">
        <f t="shared" si="32"/>
        <v>0</v>
      </c>
      <c r="AM71" s="210">
        <f t="shared" si="32"/>
        <v>0</v>
      </c>
      <c r="AN71" s="210">
        <f t="shared" si="32"/>
        <v>0</v>
      </c>
      <c r="AO71" s="210">
        <f t="shared" si="32"/>
        <v>0</v>
      </c>
      <c r="AP71" s="210">
        <f t="shared" si="32"/>
        <v>0</v>
      </c>
      <c r="AQ71" s="210">
        <f t="shared" si="32"/>
        <v>0</v>
      </c>
      <c r="AR71" s="210">
        <f t="shared" si="32"/>
        <v>0</v>
      </c>
    </row>
    <row r="72" spans="1:44">
      <c r="A72" s="229">
        <f>'[2]Подаци о школи'!$B$17</f>
        <v>0</v>
      </c>
      <c r="B72" s="223"/>
      <c r="C72" s="223"/>
      <c r="D72" s="223"/>
      <c r="E72" s="220"/>
      <c r="G72" s="223"/>
      <c r="H72" s="223"/>
      <c r="I72" s="223"/>
      <c r="P72" s="229">
        <f>'[2]Подаци о школи'!$B$17</f>
        <v>0</v>
      </c>
      <c r="Q72" s="223"/>
      <c r="R72" s="223"/>
      <c r="S72" s="223"/>
      <c r="T72" s="220"/>
      <c r="V72" s="223"/>
      <c r="W72" s="223"/>
      <c r="X72" s="223"/>
      <c r="AE72" s="229">
        <f>'[2]Подаци о школи'!$B$17</f>
        <v>0</v>
      </c>
      <c r="AF72" s="223"/>
      <c r="AG72" s="223"/>
      <c r="AH72" s="223"/>
      <c r="AI72" s="220"/>
      <c r="AK72" s="223"/>
      <c r="AL72" s="223"/>
      <c r="AM72" s="223"/>
    </row>
    <row r="73" spans="1:44" s="214" customFormat="1" ht="67.2">
      <c r="A73" s="250" t="s">
        <v>377</v>
      </c>
      <c r="B73" s="250" t="s">
        <v>411</v>
      </c>
      <c r="C73" s="250" t="s">
        <v>412</v>
      </c>
      <c r="D73" s="250" t="s">
        <v>413</v>
      </c>
      <c r="E73" s="250" t="s">
        <v>414</v>
      </c>
      <c r="F73" s="251" t="s">
        <v>396</v>
      </c>
      <c r="G73" s="250" t="s">
        <v>397</v>
      </c>
      <c r="H73" s="250" t="s">
        <v>398</v>
      </c>
      <c r="I73" s="251" t="s">
        <v>399</v>
      </c>
      <c r="J73" s="251" t="s">
        <v>401</v>
      </c>
      <c r="K73" s="251" t="s">
        <v>416</v>
      </c>
      <c r="L73" s="251" t="s">
        <v>417</v>
      </c>
      <c r="M73" s="251" t="s">
        <v>418</v>
      </c>
      <c r="N73" s="251" t="s">
        <v>419</v>
      </c>
      <c r="P73" s="215" t="s">
        <v>377</v>
      </c>
      <c r="Q73" s="215" t="s">
        <v>411</v>
      </c>
      <c r="R73" s="215" t="s">
        <v>412</v>
      </c>
      <c r="S73" s="215" t="s">
        <v>413</v>
      </c>
      <c r="T73" s="215" t="s">
        <v>414</v>
      </c>
      <c r="U73" s="216" t="s">
        <v>396</v>
      </c>
      <c r="V73" s="215" t="s">
        <v>397</v>
      </c>
      <c r="W73" s="215" t="s">
        <v>398</v>
      </c>
      <c r="X73" s="216" t="s">
        <v>399</v>
      </c>
      <c r="Y73" s="216" t="s">
        <v>401</v>
      </c>
      <c r="Z73" s="216" t="s">
        <v>416</v>
      </c>
      <c r="AA73" s="216" t="s">
        <v>417</v>
      </c>
      <c r="AB73" s="216" t="s">
        <v>418</v>
      </c>
      <c r="AC73" s="216" t="s">
        <v>419</v>
      </c>
      <c r="AE73" s="218" t="s">
        <v>377</v>
      </c>
      <c r="AF73" s="218" t="s">
        <v>411</v>
      </c>
      <c r="AG73" s="218" t="s">
        <v>412</v>
      </c>
      <c r="AH73" s="218" t="s">
        <v>413</v>
      </c>
      <c r="AI73" s="218" t="s">
        <v>414</v>
      </c>
      <c r="AJ73" s="219" t="s">
        <v>396</v>
      </c>
      <c r="AK73" s="218" t="s">
        <v>397</v>
      </c>
      <c r="AL73" s="218" t="s">
        <v>398</v>
      </c>
      <c r="AM73" s="219" t="s">
        <v>399</v>
      </c>
      <c r="AN73" s="219" t="s">
        <v>401</v>
      </c>
      <c r="AO73" s="219" t="s">
        <v>416</v>
      </c>
      <c r="AP73" s="219" t="s">
        <v>417</v>
      </c>
      <c r="AQ73" s="219" t="s">
        <v>418</v>
      </c>
      <c r="AR73" s="219" t="s">
        <v>419</v>
      </c>
    </row>
    <row r="74" spans="1:44">
      <c r="A74" s="220" t="s">
        <v>420</v>
      </c>
      <c r="B74" s="222"/>
      <c r="C74" s="222"/>
      <c r="D74" s="222"/>
      <c r="E74" s="222"/>
      <c r="F74" s="220">
        <f>B74+C74+D74+E74</f>
        <v>0</v>
      </c>
      <c r="G74" s="222"/>
      <c r="H74" s="222"/>
      <c r="I74" s="220">
        <f>F74+G74+2*H74</f>
        <v>0</v>
      </c>
      <c r="J74" s="223"/>
      <c r="K74" s="223"/>
      <c r="L74" s="223"/>
      <c r="M74" s="223"/>
      <c r="N74" s="223"/>
      <c r="P74" s="220" t="s">
        <v>420</v>
      </c>
      <c r="Q74" s="222"/>
      <c r="R74" s="222"/>
      <c r="S74" s="222"/>
      <c r="T74" s="222"/>
      <c r="U74" s="220">
        <f>Q74+R74+S74+T74</f>
        <v>0</v>
      </c>
      <c r="V74" s="222"/>
      <c r="W74" s="222"/>
      <c r="X74" s="220">
        <f>U74+V74+2*W74</f>
        <v>0</v>
      </c>
      <c r="Y74" s="223"/>
      <c r="Z74" s="223"/>
      <c r="AA74" s="223"/>
      <c r="AB74" s="223"/>
      <c r="AC74" s="223"/>
      <c r="AE74" s="220" t="s">
        <v>420</v>
      </c>
      <c r="AF74" s="222"/>
      <c r="AG74" s="222"/>
      <c r="AH74" s="222"/>
      <c r="AI74" s="222"/>
      <c r="AJ74" s="220">
        <f>AF74+AG74+AH74+AI74</f>
        <v>0</v>
      </c>
      <c r="AK74" s="222"/>
      <c r="AL74" s="222"/>
      <c r="AM74" s="220">
        <f>AJ74+AK74+2*AL74</f>
        <v>0</v>
      </c>
      <c r="AN74" s="223"/>
      <c r="AO74" s="223"/>
      <c r="AP74" s="223"/>
      <c r="AQ74" s="223"/>
      <c r="AR74" s="223"/>
    </row>
    <row r="75" spans="1:44">
      <c r="A75" s="220" t="s">
        <v>421</v>
      </c>
      <c r="B75" s="222"/>
      <c r="C75" s="222"/>
      <c r="D75" s="222"/>
      <c r="E75" s="222"/>
      <c r="F75" s="220">
        <f>B75+C75+D75+E75</f>
        <v>0</v>
      </c>
      <c r="G75" s="223"/>
      <c r="H75" s="223"/>
      <c r="I75" s="220">
        <f>F75+G75+2*H75</f>
        <v>0</v>
      </c>
      <c r="J75" s="223"/>
      <c r="K75" s="223"/>
      <c r="L75" s="223"/>
      <c r="M75" s="223"/>
      <c r="N75" s="223"/>
      <c r="P75" s="220" t="s">
        <v>421</v>
      </c>
      <c r="Q75" s="222"/>
      <c r="R75" s="222"/>
      <c r="S75" s="222"/>
      <c r="T75" s="222"/>
      <c r="U75" s="220">
        <f>Q75+R75+S75+T75</f>
        <v>0</v>
      </c>
      <c r="V75" s="223"/>
      <c r="W75" s="223"/>
      <c r="X75" s="220">
        <f>U75+V75+2*W75</f>
        <v>0</v>
      </c>
      <c r="Y75" s="223"/>
      <c r="Z75" s="223"/>
      <c r="AA75" s="223"/>
      <c r="AB75" s="223"/>
      <c r="AC75" s="223"/>
      <c r="AE75" s="220" t="s">
        <v>421</v>
      </c>
      <c r="AF75" s="222"/>
      <c r="AG75" s="222"/>
      <c r="AH75" s="222"/>
      <c r="AI75" s="222"/>
      <c r="AJ75" s="220">
        <f>AF75+AG75+AH75+AI75</f>
        <v>0</v>
      </c>
      <c r="AK75" s="223"/>
      <c r="AL75" s="223"/>
      <c r="AM75" s="220">
        <f>AJ75+AK75+2*AL75</f>
        <v>0</v>
      </c>
      <c r="AN75" s="223"/>
      <c r="AO75" s="223"/>
      <c r="AP75" s="223"/>
      <c r="AQ75" s="223"/>
      <c r="AR75" s="223"/>
    </row>
    <row r="76" spans="1:44">
      <c r="A76" s="225" t="s">
        <v>422</v>
      </c>
      <c r="B76" s="252"/>
      <c r="C76" s="252"/>
      <c r="D76" s="252"/>
      <c r="E76" s="252"/>
      <c r="F76" s="225">
        <f>B76+C76+D76+E76</f>
        <v>0</v>
      </c>
      <c r="G76" s="227"/>
      <c r="H76" s="227"/>
      <c r="I76" s="225">
        <f>F76+G76+2*H76</f>
        <v>0</v>
      </c>
      <c r="J76" s="227"/>
      <c r="K76" s="227"/>
      <c r="L76" s="227"/>
      <c r="M76" s="227"/>
      <c r="N76" s="227"/>
      <c r="P76" s="225" t="s">
        <v>422</v>
      </c>
      <c r="Q76" s="252"/>
      <c r="R76" s="252"/>
      <c r="S76" s="252"/>
      <c r="T76" s="252"/>
      <c r="U76" s="225">
        <f>Q76+R76+S76+T76</f>
        <v>0</v>
      </c>
      <c r="V76" s="227"/>
      <c r="W76" s="227"/>
      <c r="X76" s="225">
        <f>U76+V76+2*W76</f>
        <v>0</v>
      </c>
      <c r="Y76" s="227"/>
      <c r="Z76" s="227"/>
      <c r="AA76" s="227"/>
      <c r="AB76" s="227"/>
      <c r="AC76" s="227"/>
      <c r="AE76" s="225" t="s">
        <v>422</v>
      </c>
      <c r="AF76" s="252"/>
      <c r="AG76" s="252"/>
      <c r="AH76" s="252"/>
      <c r="AI76" s="252"/>
      <c r="AJ76" s="225">
        <f>AF76+AG76+AH76+AI76</f>
        <v>0</v>
      </c>
      <c r="AK76" s="227"/>
      <c r="AL76" s="227"/>
      <c r="AM76" s="225">
        <f>AJ76+AK76+2*AL76</f>
        <v>0</v>
      </c>
      <c r="AN76" s="227"/>
      <c r="AO76" s="227"/>
      <c r="AP76" s="227"/>
      <c r="AQ76" s="227"/>
      <c r="AR76" s="227"/>
    </row>
    <row r="77" spans="1:44">
      <c r="A77" s="208" t="s">
        <v>13</v>
      </c>
      <c r="B77" s="210">
        <f>SUM(B74:B76)</f>
        <v>0</v>
      </c>
      <c r="C77" s="210">
        <f>SUM(C74:C76)</f>
        <v>0</v>
      </c>
      <c r="D77" s="210">
        <f>SUM(D74:D76)</f>
        <v>0</v>
      </c>
      <c r="E77" s="210">
        <f>SUM(E74:E76)</f>
        <v>0</v>
      </c>
      <c r="F77" s="210">
        <f>SUM(F74:F76)</f>
        <v>0</v>
      </c>
      <c r="G77" s="210">
        <f t="shared" ref="G77:N77" si="33">SUM(G74:G76)</f>
        <v>0</v>
      </c>
      <c r="H77" s="210">
        <f t="shared" si="33"/>
        <v>0</v>
      </c>
      <c r="I77" s="210">
        <f t="shared" si="33"/>
        <v>0</v>
      </c>
      <c r="J77" s="210">
        <f t="shared" si="33"/>
        <v>0</v>
      </c>
      <c r="K77" s="210">
        <f t="shared" si="33"/>
        <v>0</v>
      </c>
      <c r="L77" s="210">
        <f t="shared" si="33"/>
        <v>0</v>
      </c>
      <c r="M77" s="210">
        <f t="shared" si="33"/>
        <v>0</v>
      </c>
      <c r="N77" s="210">
        <f t="shared" si="33"/>
        <v>0</v>
      </c>
      <c r="P77" s="208" t="s">
        <v>13</v>
      </c>
      <c r="Q77" s="210">
        <f>SUM(Q74:Q76)</f>
        <v>0</v>
      </c>
      <c r="R77" s="210">
        <f>SUM(R74:R76)</f>
        <v>0</v>
      </c>
      <c r="S77" s="210">
        <f>SUM(S74:S76)</f>
        <v>0</v>
      </c>
      <c r="T77" s="210">
        <f>SUM(T74:T76)</f>
        <v>0</v>
      </c>
      <c r="U77" s="210">
        <f>SUM(U74:U76)</f>
        <v>0</v>
      </c>
      <c r="V77" s="210">
        <f t="shared" ref="V77:AC77" si="34">SUM(V74:V76)</f>
        <v>0</v>
      </c>
      <c r="W77" s="210">
        <f t="shared" si="34"/>
        <v>0</v>
      </c>
      <c r="X77" s="210">
        <f t="shared" si="34"/>
        <v>0</v>
      </c>
      <c r="Y77" s="210">
        <f t="shared" si="34"/>
        <v>0</v>
      </c>
      <c r="Z77" s="210">
        <f t="shared" si="34"/>
        <v>0</v>
      </c>
      <c r="AA77" s="210">
        <f t="shared" si="34"/>
        <v>0</v>
      </c>
      <c r="AB77" s="210">
        <f t="shared" si="34"/>
        <v>0</v>
      </c>
      <c r="AC77" s="210">
        <f t="shared" si="34"/>
        <v>0</v>
      </c>
      <c r="AE77" s="208" t="s">
        <v>13</v>
      </c>
      <c r="AF77" s="210">
        <f>SUM(AF74:AF76)</f>
        <v>0</v>
      </c>
      <c r="AG77" s="210">
        <f>SUM(AG74:AG76)</f>
        <v>0</v>
      </c>
      <c r="AH77" s="210">
        <f>SUM(AH74:AH76)</f>
        <v>0</v>
      </c>
      <c r="AI77" s="210">
        <f>SUM(AI74:AI76)</f>
        <v>0</v>
      </c>
      <c r="AJ77" s="210">
        <f>SUM(AJ74:AJ76)</f>
        <v>0</v>
      </c>
      <c r="AK77" s="210">
        <f t="shared" ref="AK77:AR77" si="35">SUM(AK74:AK76)</f>
        <v>0</v>
      </c>
      <c r="AL77" s="210">
        <f t="shared" si="35"/>
        <v>0</v>
      </c>
      <c r="AM77" s="210">
        <f t="shared" si="35"/>
        <v>0</v>
      </c>
      <c r="AN77" s="210">
        <f t="shared" si="35"/>
        <v>0</v>
      </c>
      <c r="AO77" s="210">
        <f t="shared" si="35"/>
        <v>0</v>
      </c>
      <c r="AP77" s="210">
        <f t="shared" si="35"/>
        <v>0</v>
      </c>
      <c r="AQ77" s="210">
        <f t="shared" si="35"/>
        <v>0</v>
      </c>
      <c r="AR77" s="210">
        <f t="shared" si="35"/>
        <v>0</v>
      </c>
    </row>
    <row r="78" spans="1:44">
      <c r="A78" s="229">
        <f>'[2]Подаци о школи'!$B$18</f>
        <v>0</v>
      </c>
      <c r="B78" s="223"/>
      <c r="C78" s="223"/>
      <c r="D78" s="223"/>
      <c r="E78" s="220"/>
      <c r="G78" s="223"/>
      <c r="H78" s="223"/>
      <c r="I78" s="223"/>
      <c r="P78" s="229">
        <f>'[2]Подаци о школи'!$B$18</f>
        <v>0</v>
      </c>
      <c r="Q78" s="223"/>
      <c r="R78" s="223"/>
      <c r="S78" s="223"/>
      <c r="T78" s="220"/>
      <c r="V78" s="223"/>
      <c r="W78" s="223"/>
      <c r="X78" s="223"/>
      <c r="AE78" s="229">
        <f>'[2]Подаци о школи'!$B$18</f>
        <v>0</v>
      </c>
      <c r="AF78" s="223"/>
      <c r="AG78" s="223"/>
      <c r="AH78" s="223"/>
      <c r="AI78" s="220"/>
      <c r="AK78" s="223"/>
      <c r="AL78" s="223"/>
      <c r="AM78" s="223"/>
    </row>
    <row r="79" spans="1:44" s="214" customFormat="1" ht="67.2">
      <c r="A79" s="250" t="s">
        <v>378</v>
      </c>
      <c r="B79" s="250" t="s">
        <v>411</v>
      </c>
      <c r="C79" s="250" t="s">
        <v>412</v>
      </c>
      <c r="D79" s="250" t="s">
        <v>413</v>
      </c>
      <c r="E79" s="250" t="s">
        <v>414</v>
      </c>
      <c r="F79" s="251" t="s">
        <v>396</v>
      </c>
      <c r="G79" s="250" t="s">
        <v>397</v>
      </c>
      <c r="H79" s="250" t="s">
        <v>398</v>
      </c>
      <c r="I79" s="251" t="s">
        <v>399</v>
      </c>
      <c r="J79" s="251" t="s">
        <v>401</v>
      </c>
      <c r="K79" s="251" t="s">
        <v>416</v>
      </c>
      <c r="L79" s="251" t="s">
        <v>417</v>
      </c>
      <c r="M79" s="251" t="s">
        <v>418</v>
      </c>
      <c r="N79" s="251" t="s">
        <v>419</v>
      </c>
      <c r="P79" s="215" t="s">
        <v>378</v>
      </c>
      <c r="Q79" s="215" t="s">
        <v>411</v>
      </c>
      <c r="R79" s="215" t="s">
        <v>412</v>
      </c>
      <c r="S79" s="215" t="s">
        <v>413</v>
      </c>
      <c r="T79" s="215" t="s">
        <v>414</v>
      </c>
      <c r="U79" s="216" t="s">
        <v>396</v>
      </c>
      <c r="V79" s="215" t="s">
        <v>397</v>
      </c>
      <c r="W79" s="215" t="s">
        <v>398</v>
      </c>
      <c r="X79" s="216" t="s">
        <v>399</v>
      </c>
      <c r="Y79" s="216" t="s">
        <v>401</v>
      </c>
      <c r="Z79" s="216" t="s">
        <v>416</v>
      </c>
      <c r="AA79" s="216" t="s">
        <v>417</v>
      </c>
      <c r="AB79" s="216" t="s">
        <v>418</v>
      </c>
      <c r="AC79" s="216" t="s">
        <v>419</v>
      </c>
      <c r="AE79" s="218" t="s">
        <v>378</v>
      </c>
      <c r="AF79" s="218" t="s">
        <v>411</v>
      </c>
      <c r="AG79" s="218" t="s">
        <v>412</v>
      </c>
      <c r="AH79" s="218" t="s">
        <v>413</v>
      </c>
      <c r="AI79" s="218" t="s">
        <v>414</v>
      </c>
      <c r="AJ79" s="219" t="s">
        <v>396</v>
      </c>
      <c r="AK79" s="218" t="s">
        <v>397</v>
      </c>
      <c r="AL79" s="218" t="s">
        <v>398</v>
      </c>
      <c r="AM79" s="219" t="s">
        <v>399</v>
      </c>
      <c r="AN79" s="219" t="s">
        <v>401</v>
      </c>
      <c r="AO79" s="219" t="s">
        <v>416</v>
      </c>
      <c r="AP79" s="219" t="s">
        <v>417</v>
      </c>
      <c r="AQ79" s="219" t="s">
        <v>418</v>
      </c>
      <c r="AR79" s="219" t="s">
        <v>419</v>
      </c>
    </row>
    <row r="80" spans="1:44">
      <c r="A80" s="220" t="s">
        <v>420</v>
      </c>
      <c r="B80" s="222"/>
      <c r="C80" s="222"/>
      <c r="D80" s="222"/>
      <c r="E80" s="222"/>
      <c r="F80" s="220">
        <f>B80+C80+D80+E80</f>
        <v>0</v>
      </c>
      <c r="G80" s="222"/>
      <c r="H80" s="222"/>
      <c r="I80" s="220">
        <f>F80+G80+2*H80</f>
        <v>0</v>
      </c>
      <c r="J80" s="223"/>
      <c r="K80" s="223"/>
      <c r="L80" s="223"/>
      <c r="M80" s="223"/>
      <c r="N80" s="223"/>
      <c r="P80" s="220" t="s">
        <v>423</v>
      </c>
      <c r="Q80" s="222"/>
      <c r="R80" s="222"/>
      <c r="S80" s="222"/>
      <c r="T80" s="222"/>
      <c r="U80" s="220">
        <f>Q80+R80+S80+T80</f>
        <v>0</v>
      </c>
      <c r="V80" s="222"/>
      <c r="W80" s="222"/>
      <c r="X80" s="220">
        <f>U80+V80+2*W80</f>
        <v>0</v>
      </c>
      <c r="Y80" s="223"/>
      <c r="Z80" s="223"/>
      <c r="AA80" s="223"/>
      <c r="AB80" s="223"/>
      <c r="AC80" s="223"/>
      <c r="AE80" s="220" t="s">
        <v>420</v>
      </c>
      <c r="AF80" s="222"/>
      <c r="AG80" s="222"/>
      <c r="AH80" s="222"/>
      <c r="AI80" s="222"/>
      <c r="AJ80" s="220">
        <f>AF80+AG80+AH80+AI80</f>
        <v>0</v>
      </c>
      <c r="AK80" s="222"/>
      <c r="AL80" s="222"/>
      <c r="AM80" s="220">
        <f>AJ80+AK80+2*AL80</f>
        <v>0</v>
      </c>
      <c r="AN80" s="223"/>
      <c r="AO80" s="223"/>
      <c r="AP80" s="223"/>
      <c r="AQ80" s="223"/>
      <c r="AR80" s="223"/>
    </row>
    <row r="81" spans="1:44">
      <c r="A81" s="220" t="s">
        <v>421</v>
      </c>
      <c r="B81" s="222"/>
      <c r="C81" s="222"/>
      <c r="D81" s="222"/>
      <c r="E81" s="222"/>
      <c r="F81" s="220">
        <f>B81+C81+D81+E81</f>
        <v>0</v>
      </c>
      <c r="G81" s="223"/>
      <c r="H81" s="223"/>
      <c r="I81" s="220">
        <f>F81+G81+2*H81</f>
        <v>0</v>
      </c>
      <c r="J81" s="223"/>
      <c r="K81" s="223"/>
      <c r="L81" s="223"/>
      <c r="M81" s="223"/>
      <c r="N81" s="223"/>
      <c r="P81" s="220" t="s">
        <v>424</v>
      </c>
      <c r="Q81" s="222"/>
      <c r="R81" s="222"/>
      <c r="S81" s="222"/>
      <c r="T81" s="222"/>
      <c r="U81" s="220">
        <f>Q81+R81+S81+T81</f>
        <v>0</v>
      </c>
      <c r="V81" s="223"/>
      <c r="W81" s="223"/>
      <c r="X81" s="220">
        <f>U81+V81+2*W81</f>
        <v>0</v>
      </c>
      <c r="Y81" s="223"/>
      <c r="Z81" s="223"/>
      <c r="AA81" s="223"/>
      <c r="AB81" s="223"/>
      <c r="AC81" s="223"/>
      <c r="AE81" s="220" t="s">
        <v>421</v>
      </c>
      <c r="AF81" s="222"/>
      <c r="AG81" s="222"/>
      <c r="AH81" s="222"/>
      <c r="AI81" s="222"/>
      <c r="AJ81" s="220">
        <f>AF81+AG81+AH81+AI81</f>
        <v>0</v>
      </c>
      <c r="AK81" s="223"/>
      <c r="AL81" s="223"/>
      <c r="AM81" s="220">
        <f>AJ81+AK81+2*AL81</f>
        <v>0</v>
      </c>
      <c r="AN81" s="223"/>
      <c r="AO81" s="223"/>
      <c r="AP81" s="223"/>
      <c r="AQ81" s="223"/>
      <c r="AR81" s="223"/>
    </row>
    <row r="82" spans="1:44">
      <c r="A82" s="225" t="s">
        <v>422</v>
      </c>
      <c r="B82" s="252"/>
      <c r="C82" s="252"/>
      <c r="D82" s="252"/>
      <c r="E82" s="252"/>
      <c r="F82" s="225">
        <f>B82+C82+D82+E82</f>
        <v>0</v>
      </c>
      <c r="G82" s="227"/>
      <c r="H82" s="227"/>
      <c r="I82" s="225">
        <f>F82+G82+2*H82</f>
        <v>0</v>
      </c>
      <c r="J82" s="227"/>
      <c r="K82" s="227"/>
      <c r="L82" s="227"/>
      <c r="M82" s="227"/>
      <c r="N82" s="227"/>
      <c r="P82" s="225" t="s">
        <v>425</v>
      </c>
      <c r="Q82" s="252"/>
      <c r="R82" s="252"/>
      <c r="S82" s="252"/>
      <c r="T82" s="252"/>
      <c r="U82" s="225">
        <f>Q82+R82+S82+T82</f>
        <v>0</v>
      </c>
      <c r="V82" s="227"/>
      <c r="W82" s="227"/>
      <c r="X82" s="225">
        <f>U82+V82+2*W82</f>
        <v>0</v>
      </c>
      <c r="Y82" s="227"/>
      <c r="Z82" s="227"/>
      <c r="AA82" s="227"/>
      <c r="AB82" s="227"/>
      <c r="AC82" s="227"/>
      <c r="AE82" s="220" t="s">
        <v>422</v>
      </c>
      <c r="AF82" s="222"/>
      <c r="AG82" s="222"/>
      <c r="AH82" s="222"/>
      <c r="AI82" s="222"/>
      <c r="AJ82" s="220">
        <f>AF82+AG82+AH82+AI82</f>
        <v>0</v>
      </c>
      <c r="AK82" s="223"/>
      <c r="AL82" s="223"/>
      <c r="AM82" s="220">
        <f>AJ82+AK82+2*AL82</f>
        <v>0</v>
      </c>
      <c r="AN82" s="223"/>
      <c r="AO82" s="223"/>
      <c r="AP82" s="223"/>
      <c r="AQ82" s="223"/>
      <c r="AR82" s="223"/>
    </row>
    <row r="83" spans="1:44">
      <c r="A83" s="208" t="s">
        <v>13</v>
      </c>
      <c r="B83" s="210">
        <f>SUM(B80:B82)</f>
        <v>0</v>
      </c>
      <c r="C83" s="210">
        <f>SUM(C80:C82)</f>
        <v>0</v>
      </c>
      <c r="D83" s="210">
        <f>SUM(D80:D82)</f>
        <v>0</v>
      </c>
      <c r="E83" s="210">
        <f>SUM(E80:E82)</f>
        <v>0</v>
      </c>
      <c r="F83" s="210">
        <f>SUM(F80:F82)</f>
        <v>0</v>
      </c>
      <c r="G83" s="210">
        <f t="shared" ref="G83:N83" si="36">SUM(G80:G82)</f>
        <v>0</v>
      </c>
      <c r="H83" s="210">
        <f t="shared" si="36"/>
        <v>0</v>
      </c>
      <c r="I83" s="210">
        <f t="shared" si="36"/>
        <v>0</v>
      </c>
      <c r="J83" s="210">
        <f t="shared" si="36"/>
        <v>0</v>
      </c>
      <c r="K83" s="210">
        <f t="shared" si="36"/>
        <v>0</v>
      </c>
      <c r="L83" s="210">
        <f t="shared" si="36"/>
        <v>0</v>
      </c>
      <c r="M83" s="210">
        <f t="shared" si="36"/>
        <v>0</v>
      </c>
      <c r="N83" s="210">
        <f t="shared" si="36"/>
        <v>0</v>
      </c>
      <c r="P83" s="208" t="s">
        <v>13</v>
      </c>
      <c r="Q83" s="210">
        <f>SUM(Q80:Q82)</f>
        <v>0</v>
      </c>
      <c r="R83" s="210">
        <f>SUM(R80:R82)</f>
        <v>0</v>
      </c>
      <c r="S83" s="210">
        <f>SUM(S80:S82)</f>
        <v>0</v>
      </c>
      <c r="T83" s="210">
        <f>SUM(T80:T82)</f>
        <v>0</v>
      </c>
      <c r="U83" s="210">
        <f>SUM(U80:U82)</f>
        <v>0</v>
      </c>
      <c r="V83" s="210">
        <f t="shared" ref="V83:AC83" si="37">SUM(V80:V82)</f>
        <v>0</v>
      </c>
      <c r="W83" s="210">
        <f t="shared" si="37"/>
        <v>0</v>
      </c>
      <c r="X83" s="210">
        <f t="shared" si="37"/>
        <v>0</v>
      </c>
      <c r="Y83" s="210">
        <f t="shared" si="37"/>
        <v>0</v>
      </c>
      <c r="Z83" s="210">
        <f t="shared" si="37"/>
        <v>0</v>
      </c>
      <c r="AA83" s="210">
        <f t="shared" si="37"/>
        <v>0</v>
      </c>
      <c r="AB83" s="210">
        <f t="shared" si="37"/>
        <v>0</v>
      </c>
      <c r="AC83" s="210">
        <f t="shared" si="37"/>
        <v>0</v>
      </c>
      <c r="AE83" s="208" t="s">
        <v>13</v>
      </c>
      <c r="AF83" s="210">
        <f t="shared" ref="AF83:AN83" si="38">SUM(AF80:AF82)</f>
        <v>0</v>
      </c>
      <c r="AG83" s="210">
        <f t="shared" si="38"/>
        <v>0</v>
      </c>
      <c r="AH83" s="210">
        <f t="shared" si="38"/>
        <v>0</v>
      </c>
      <c r="AI83" s="210">
        <f t="shared" si="38"/>
        <v>0</v>
      </c>
      <c r="AJ83" s="210">
        <f t="shared" si="38"/>
        <v>0</v>
      </c>
      <c r="AK83" s="210">
        <f t="shared" si="38"/>
        <v>0</v>
      </c>
      <c r="AL83" s="210">
        <f t="shared" si="38"/>
        <v>0</v>
      </c>
      <c r="AM83" s="210">
        <f t="shared" si="38"/>
        <v>0</v>
      </c>
      <c r="AN83" s="210">
        <f t="shared" si="38"/>
        <v>0</v>
      </c>
      <c r="AO83" s="210"/>
      <c r="AP83" s="210"/>
      <c r="AQ83" s="210"/>
      <c r="AR83" s="210"/>
    </row>
    <row r="84" spans="1:44">
      <c r="A84" s="229">
        <f>'[2]Подаци о школи'!$B$19</f>
        <v>0</v>
      </c>
      <c r="B84" s="223"/>
      <c r="C84" s="223"/>
      <c r="D84" s="223"/>
      <c r="E84" s="220"/>
      <c r="G84" s="223"/>
      <c r="H84" s="223"/>
      <c r="I84" s="223"/>
      <c r="P84" s="229">
        <f>'[2]Подаци о школи'!$B$19</f>
        <v>0</v>
      </c>
      <c r="Q84" s="223"/>
      <c r="R84" s="223"/>
      <c r="S84" s="223"/>
      <c r="T84" s="220"/>
      <c r="V84" s="223"/>
      <c r="W84" s="223"/>
      <c r="X84" s="223"/>
      <c r="AE84" s="229">
        <f>'[2]Подаци о школи'!$B$19</f>
        <v>0</v>
      </c>
      <c r="AF84" s="223"/>
      <c r="AG84" s="223"/>
      <c r="AH84" s="223"/>
      <c r="AI84" s="220"/>
      <c r="AK84" s="223"/>
      <c r="AL84" s="223"/>
      <c r="AM84" s="223"/>
    </row>
    <row r="85" spans="1:44" s="214" customFormat="1" ht="67.2">
      <c r="A85" s="250" t="s">
        <v>379</v>
      </c>
      <c r="B85" s="250" t="s">
        <v>411</v>
      </c>
      <c r="C85" s="250" t="s">
        <v>412</v>
      </c>
      <c r="D85" s="250" t="s">
        <v>413</v>
      </c>
      <c r="E85" s="250" t="s">
        <v>414</v>
      </c>
      <c r="F85" s="251" t="s">
        <v>396</v>
      </c>
      <c r="G85" s="250" t="s">
        <v>397</v>
      </c>
      <c r="H85" s="250" t="s">
        <v>398</v>
      </c>
      <c r="I85" s="251" t="s">
        <v>399</v>
      </c>
      <c r="J85" s="251" t="s">
        <v>401</v>
      </c>
      <c r="K85" s="251" t="s">
        <v>416</v>
      </c>
      <c r="L85" s="251" t="s">
        <v>417</v>
      </c>
      <c r="M85" s="251" t="s">
        <v>418</v>
      </c>
      <c r="N85" s="251" t="s">
        <v>419</v>
      </c>
      <c r="P85" s="215" t="s">
        <v>379</v>
      </c>
      <c r="Q85" s="215" t="s">
        <v>411</v>
      </c>
      <c r="R85" s="215" t="s">
        <v>412</v>
      </c>
      <c r="S85" s="215" t="s">
        <v>413</v>
      </c>
      <c r="T85" s="215" t="s">
        <v>414</v>
      </c>
      <c r="U85" s="216" t="s">
        <v>396</v>
      </c>
      <c r="V85" s="215" t="s">
        <v>397</v>
      </c>
      <c r="W85" s="215" t="s">
        <v>398</v>
      </c>
      <c r="X85" s="216" t="s">
        <v>399</v>
      </c>
      <c r="Y85" s="216" t="s">
        <v>401</v>
      </c>
      <c r="Z85" s="216" t="s">
        <v>416</v>
      </c>
      <c r="AA85" s="216" t="s">
        <v>417</v>
      </c>
      <c r="AB85" s="216" t="s">
        <v>418</v>
      </c>
      <c r="AC85" s="216" t="s">
        <v>419</v>
      </c>
      <c r="AE85" s="218" t="s">
        <v>379</v>
      </c>
      <c r="AF85" s="218" t="s">
        <v>411</v>
      </c>
      <c r="AG85" s="218" t="s">
        <v>412</v>
      </c>
      <c r="AH85" s="218" t="s">
        <v>413</v>
      </c>
      <c r="AI85" s="218" t="s">
        <v>414</v>
      </c>
      <c r="AJ85" s="219" t="s">
        <v>396</v>
      </c>
      <c r="AK85" s="218" t="s">
        <v>397</v>
      </c>
      <c r="AL85" s="218" t="s">
        <v>398</v>
      </c>
      <c r="AM85" s="219" t="s">
        <v>399</v>
      </c>
      <c r="AN85" s="219" t="s">
        <v>401</v>
      </c>
      <c r="AO85" s="219" t="s">
        <v>416</v>
      </c>
      <c r="AP85" s="219" t="s">
        <v>417</v>
      </c>
      <c r="AQ85" s="219" t="s">
        <v>418</v>
      </c>
      <c r="AR85" s="219" t="s">
        <v>419</v>
      </c>
    </row>
    <row r="86" spans="1:44">
      <c r="A86" s="220" t="s">
        <v>420</v>
      </c>
      <c r="B86" s="222"/>
      <c r="C86" s="222"/>
      <c r="D86" s="222"/>
      <c r="E86" s="222"/>
      <c r="F86" s="220">
        <f>B86+C86+D86+E86</f>
        <v>0</v>
      </c>
      <c r="G86" s="222"/>
      <c r="H86" s="222"/>
      <c r="I86" s="220">
        <f>F86+G86+2*H86</f>
        <v>0</v>
      </c>
      <c r="J86" s="223"/>
      <c r="K86" s="223"/>
      <c r="L86" s="223"/>
      <c r="M86" s="223"/>
      <c r="N86" s="223"/>
      <c r="P86" s="220" t="s">
        <v>420</v>
      </c>
      <c r="Q86" s="222"/>
      <c r="R86" s="222"/>
      <c r="S86" s="222"/>
      <c r="T86" s="222"/>
      <c r="U86" s="220">
        <f>Q86+R86+S86+T86</f>
        <v>0</v>
      </c>
      <c r="V86" s="222"/>
      <c r="W86" s="222"/>
      <c r="X86" s="220">
        <f>U86+V86+2*W86</f>
        <v>0</v>
      </c>
      <c r="Y86" s="223"/>
      <c r="Z86" s="223"/>
      <c r="AA86" s="223"/>
      <c r="AB86" s="223"/>
      <c r="AC86" s="223"/>
      <c r="AE86" s="220" t="s">
        <v>420</v>
      </c>
      <c r="AF86" s="222"/>
      <c r="AG86" s="222"/>
      <c r="AH86" s="222"/>
      <c r="AI86" s="222"/>
      <c r="AJ86" s="220">
        <f>AF86+AG86+AH86+AI86</f>
        <v>0</v>
      </c>
      <c r="AK86" s="222"/>
      <c r="AL86" s="222"/>
      <c r="AM86" s="220">
        <f>AJ86+AK86+2*AL86</f>
        <v>0</v>
      </c>
      <c r="AN86" s="223"/>
      <c r="AO86" s="223"/>
      <c r="AP86" s="223"/>
      <c r="AQ86" s="223"/>
      <c r="AR86" s="223"/>
    </row>
    <row r="87" spans="1:44">
      <c r="A87" s="220" t="s">
        <v>421</v>
      </c>
      <c r="B87" s="222"/>
      <c r="C87" s="222"/>
      <c r="D87" s="222"/>
      <c r="E87" s="222"/>
      <c r="F87" s="220">
        <f>B87+C87+D87+E87</f>
        <v>0</v>
      </c>
      <c r="G87" s="223"/>
      <c r="H87" s="223"/>
      <c r="I87" s="220">
        <f>F87+G87+2*H87</f>
        <v>0</v>
      </c>
      <c r="J87" s="223"/>
      <c r="K87" s="223"/>
      <c r="L87" s="223"/>
      <c r="M87" s="223"/>
      <c r="N87" s="223"/>
      <c r="P87" s="220" t="s">
        <v>421</v>
      </c>
      <c r="Q87" s="222"/>
      <c r="R87" s="222"/>
      <c r="S87" s="222"/>
      <c r="T87" s="222"/>
      <c r="U87" s="220">
        <f>Q87+R87+S87+T87</f>
        <v>0</v>
      </c>
      <c r="V87" s="223"/>
      <c r="W87" s="223"/>
      <c r="X87" s="220">
        <f>U87+V87+2*W87</f>
        <v>0</v>
      </c>
      <c r="Y87" s="223"/>
      <c r="Z87" s="223"/>
      <c r="AA87" s="223"/>
      <c r="AB87" s="223"/>
      <c r="AC87" s="223"/>
      <c r="AE87" s="220" t="s">
        <v>421</v>
      </c>
      <c r="AF87" s="222"/>
      <c r="AG87" s="222"/>
      <c r="AH87" s="222"/>
      <c r="AI87" s="222"/>
      <c r="AJ87" s="220">
        <f>AF87+AG87+AH87+AI87</f>
        <v>0</v>
      </c>
      <c r="AK87" s="223"/>
      <c r="AL87" s="223"/>
      <c r="AM87" s="220">
        <f>AJ87+AK87+2*AL87</f>
        <v>0</v>
      </c>
      <c r="AN87" s="223"/>
      <c r="AO87" s="223"/>
      <c r="AP87" s="223"/>
      <c r="AQ87" s="223"/>
      <c r="AR87" s="223"/>
    </row>
    <row r="88" spans="1:44">
      <c r="A88" s="225" t="s">
        <v>422</v>
      </c>
      <c r="B88" s="252"/>
      <c r="C88" s="252"/>
      <c r="D88" s="252"/>
      <c r="E88" s="252"/>
      <c r="F88" s="225">
        <f>B88+C88+D88+E88</f>
        <v>0</v>
      </c>
      <c r="G88" s="227"/>
      <c r="H88" s="227"/>
      <c r="I88" s="225">
        <f>F88+G88+2*H88</f>
        <v>0</v>
      </c>
      <c r="J88" s="227"/>
      <c r="K88" s="227"/>
      <c r="L88" s="227"/>
      <c r="M88" s="227"/>
      <c r="N88" s="227"/>
      <c r="P88" s="225" t="s">
        <v>422</v>
      </c>
      <c r="Q88" s="252"/>
      <c r="R88" s="252"/>
      <c r="S88" s="252"/>
      <c r="T88" s="252"/>
      <c r="U88" s="225">
        <f>Q88+R88+S88+T88</f>
        <v>0</v>
      </c>
      <c r="V88" s="227"/>
      <c r="W88" s="227"/>
      <c r="X88" s="225">
        <f>U88+V88+2*W88</f>
        <v>0</v>
      </c>
      <c r="Y88" s="227"/>
      <c r="Z88" s="227"/>
      <c r="AA88" s="227"/>
      <c r="AB88" s="227"/>
      <c r="AC88" s="227"/>
      <c r="AE88" s="225" t="s">
        <v>422</v>
      </c>
      <c r="AF88" s="252"/>
      <c r="AG88" s="252"/>
      <c r="AH88" s="252"/>
      <c r="AI88" s="252"/>
      <c r="AJ88" s="225">
        <f>AF88+AG88+AH88+AI88</f>
        <v>0</v>
      </c>
      <c r="AK88" s="227"/>
      <c r="AL88" s="227"/>
      <c r="AM88" s="225">
        <f>AJ88+AK88+2*AL88</f>
        <v>0</v>
      </c>
      <c r="AN88" s="227"/>
      <c r="AO88" s="227"/>
      <c r="AP88" s="227"/>
      <c r="AQ88" s="227"/>
      <c r="AR88" s="227"/>
    </row>
    <row r="89" spans="1:44">
      <c r="A89" s="208" t="s">
        <v>13</v>
      </c>
      <c r="B89" s="210">
        <f>SUM(B86:B88)</f>
        <v>0</v>
      </c>
      <c r="C89" s="210">
        <f>SUM(C86:C88)</f>
        <v>0</v>
      </c>
      <c r="D89" s="210">
        <f>SUM(D86:D88)</f>
        <v>0</v>
      </c>
      <c r="E89" s="210">
        <f>SUM(E86:E88)</f>
        <v>0</v>
      </c>
      <c r="F89" s="210">
        <f>SUM(F86:F88)</f>
        <v>0</v>
      </c>
      <c r="G89" s="210">
        <f t="shared" ref="G89:N89" si="39">SUM(G86:G88)</f>
        <v>0</v>
      </c>
      <c r="H89" s="210">
        <f t="shared" si="39"/>
        <v>0</v>
      </c>
      <c r="I89" s="210">
        <f t="shared" si="39"/>
        <v>0</v>
      </c>
      <c r="J89" s="210">
        <f t="shared" si="39"/>
        <v>0</v>
      </c>
      <c r="K89" s="210">
        <f t="shared" si="39"/>
        <v>0</v>
      </c>
      <c r="L89" s="210">
        <f t="shared" si="39"/>
        <v>0</v>
      </c>
      <c r="M89" s="210">
        <f t="shared" si="39"/>
        <v>0</v>
      </c>
      <c r="N89" s="210">
        <f t="shared" si="39"/>
        <v>0</v>
      </c>
      <c r="P89" s="208" t="s">
        <v>13</v>
      </c>
      <c r="Q89" s="210">
        <f>SUM(Q86:Q88)</f>
        <v>0</v>
      </c>
      <c r="R89" s="210">
        <f>SUM(R86:R88)</f>
        <v>0</v>
      </c>
      <c r="S89" s="210">
        <f>SUM(S86:S88)</f>
        <v>0</v>
      </c>
      <c r="T89" s="210">
        <f>SUM(T86:T88)</f>
        <v>0</v>
      </c>
      <c r="U89" s="210">
        <f>SUM(U86:U88)</f>
        <v>0</v>
      </c>
      <c r="V89" s="210">
        <f t="shared" ref="V89:AC89" si="40">SUM(V86:V88)</f>
        <v>0</v>
      </c>
      <c r="W89" s="210">
        <f t="shared" si="40"/>
        <v>0</v>
      </c>
      <c r="X89" s="210">
        <f t="shared" si="40"/>
        <v>0</v>
      </c>
      <c r="Y89" s="210">
        <f t="shared" si="40"/>
        <v>0</v>
      </c>
      <c r="Z89" s="210">
        <f t="shared" si="40"/>
        <v>0</v>
      </c>
      <c r="AA89" s="210">
        <f t="shared" si="40"/>
        <v>0</v>
      </c>
      <c r="AB89" s="210">
        <f t="shared" si="40"/>
        <v>0</v>
      </c>
      <c r="AC89" s="210">
        <f t="shared" si="40"/>
        <v>0</v>
      </c>
      <c r="AE89" s="208" t="s">
        <v>13</v>
      </c>
      <c r="AF89" s="210">
        <f>SUM(AF86:AF88)</f>
        <v>0</v>
      </c>
      <c r="AG89" s="210">
        <f>SUM(AG86:AG88)</f>
        <v>0</v>
      </c>
      <c r="AH89" s="210">
        <f>SUM(AH86:AH88)</f>
        <v>0</v>
      </c>
      <c r="AI89" s="210">
        <f>SUM(AI86:AI88)</f>
        <v>0</v>
      </c>
      <c r="AJ89" s="210">
        <f>SUM(AJ86:AJ88)</f>
        <v>0</v>
      </c>
      <c r="AK89" s="210">
        <f t="shared" ref="AK89:AR89" si="41">SUM(AK86:AK88)</f>
        <v>0</v>
      </c>
      <c r="AL89" s="210">
        <f t="shared" si="41"/>
        <v>0</v>
      </c>
      <c r="AM89" s="210">
        <f t="shared" si="41"/>
        <v>0</v>
      </c>
      <c r="AN89" s="210">
        <f t="shared" si="41"/>
        <v>0</v>
      </c>
      <c r="AO89" s="210">
        <f t="shared" si="41"/>
        <v>0</v>
      </c>
      <c r="AP89" s="210">
        <f t="shared" si="41"/>
        <v>0</v>
      </c>
      <c r="AQ89" s="210">
        <f t="shared" si="41"/>
        <v>0</v>
      </c>
      <c r="AR89" s="210">
        <f t="shared" si="41"/>
        <v>0</v>
      </c>
    </row>
    <row r="90" spans="1:44">
      <c r="A90" s="229">
        <f>'[2]Подаци о школи'!$B$20</f>
        <v>0</v>
      </c>
      <c r="B90" s="223"/>
      <c r="C90" s="223"/>
      <c r="D90" s="223"/>
      <c r="E90" s="220"/>
      <c r="G90" s="223"/>
      <c r="H90" s="223"/>
      <c r="I90" s="223"/>
      <c r="P90" s="229">
        <f>'[2]Подаци о школи'!$B$20</f>
        <v>0</v>
      </c>
      <c r="Q90" s="223"/>
      <c r="R90" s="223"/>
      <c r="S90" s="223"/>
      <c r="T90" s="220"/>
      <c r="V90" s="223"/>
      <c r="W90" s="223"/>
      <c r="X90" s="223"/>
      <c r="AE90" s="229">
        <f>'[2]Подаци о школи'!$B$20</f>
        <v>0</v>
      </c>
      <c r="AF90" s="223"/>
      <c r="AG90" s="223"/>
      <c r="AH90" s="223"/>
      <c r="AI90" s="220"/>
      <c r="AK90" s="223"/>
      <c r="AL90" s="223"/>
      <c r="AM90" s="223"/>
    </row>
    <row r="91" spans="1:44" s="214" customFormat="1" ht="67.2">
      <c r="A91" s="250" t="s">
        <v>380</v>
      </c>
      <c r="B91" s="250" t="s">
        <v>411</v>
      </c>
      <c r="C91" s="250" t="s">
        <v>412</v>
      </c>
      <c r="D91" s="250" t="s">
        <v>413</v>
      </c>
      <c r="E91" s="250" t="s">
        <v>414</v>
      </c>
      <c r="F91" s="251" t="s">
        <v>396</v>
      </c>
      <c r="G91" s="250" t="s">
        <v>397</v>
      </c>
      <c r="H91" s="250" t="s">
        <v>398</v>
      </c>
      <c r="I91" s="251" t="s">
        <v>399</v>
      </c>
      <c r="J91" s="251" t="s">
        <v>401</v>
      </c>
      <c r="K91" s="251" t="s">
        <v>416</v>
      </c>
      <c r="L91" s="251" t="s">
        <v>417</v>
      </c>
      <c r="M91" s="251" t="s">
        <v>418</v>
      </c>
      <c r="N91" s="251" t="s">
        <v>419</v>
      </c>
      <c r="P91" s="215" t="s">
        <v>380</v>
      </c>
      <c r="Q91" s="215" t="s">
        <v>411</v>
      </c>
      <c r="R91" s="215" t="s">
        <v>412</v>
      </c>
      <c r="S91" s="215" t="s">
        <v>413</v>
      </c>
      <c r="T91" s="215" t="s">
        <v>414</v>
      </c>
      <c r="U91" s="216" t="s">
        <v>396</v>
      </c>
      <c r="V91" s="215" t="s">
        <v>397</v>
      </c>
      <c r="W91" s="215" t="s">
        <v>398</v>
      </c>
      <c r="X91" s="216" t="s">
        <v>399</v>
      </c>
      <c r="Y91" s="216" t="s">
        <v>401</v>
      </c>
      <c r="Z91" s="216" t="s">
        <v>416</v>
      </c>
      <c r="AA91" s="216" t="s">
        <v>417</v>
      </c>
      <c r="AB91" s="216" t="s">
        <v>418</v>
      </c>
      <c r="AC91" s="216" t="s">
        <v>419</v>
      </c>
      <c r="AE91" s="218" t="s">
        <v>380</v>
      </c>
      <c r="AF91" s="218" t="s">
        <v>411</v>
      </c>
      <c r="AG91" s="218" t="s">
        <v>412</v>
      </c>
      <c r="AH91" s="218" t="s">
        <v>413</v>
      </c>
      <c r="AI91" s="218" t="s">
        <v>414</v>
      </c>
      <c r="AJ91" s="219" t="s">
        <v>396</v>
      </c>
      <c r="AK91" s="218" t="s">
        <v>397</v>
      </c>
      <c r="AL91" s="218" t="s">
        <v>398</v>
      </c>
      <c r="AM91" s="219" t="s">
        <v>399</v>
      </c>
      <c r="AN91" s="219" t="s">
        <v>401</v>
      </c>
      <c r="AO91" s="219" t="s">
        <v>416</v>
      </c>
      <c r="AP91" s="219" t="s">
        <v>417</v>
      </c>
      <c r="AQ91" s="219" t="s">
        <v>418</v>
      </c>
      <c r="AR91" s="219" t="s">
        <v>419</v>
      </c>
    </row>
    <row r="92" spans="1:44">
      <c r="A92" s="220" t="s">
        <v>420</v>
      </c>
      <c r="B92" s="222"/>
      <c r="C92" s="222"/>
      <c r="D92" s="222"/>
      <c r="E92" s="222"/>
      <c r="F92" s="220">
        <f>B92+C92+D92+E92</f>
        <v>0</v>
      </c>
      <c r="G92" s="222"/>
      <c r="H92" s="222"/>
      <c r="I92" s="220">
        <f>F92+G92+2*H92</f>
        <v>0</v>
      </c>
      <c r="J92" s="223"/>
      <c r="K92" s="223"/>
      <c r="L92" s="223"/>
      <c r="M92" s="223"/>
      <c r="N92" s="223"/>
      <c r="P92" s="220" t="s">
        <v>420</v>
      </c>
      <c r="Q92" s="222"/>
      <c r="R92" s="222"/>
      <c r="S92" s="222"/>
      <c r="T92" s="222"/>
      <c r="U92" s="220">
        <f>Q92+R92+S92+T92</f>
        <v>0</v>
      </c>
      <c r="V92" s="222"/>
      <c r="W92" s="222"/>
      <c r="X92" s="220">
        <f>U92+V92+2*W92</f>
        <v>0</v>
      </c>
      <c r="Y92" s="223"/>
      <c r="Z92" s="223"/>
      <c r="AA92" s="223"/>
      <c r="AB92" s="223"/>
      <c r="AC92" s="223"/>
      <c r="AE92" s="220" t="s">
        <v>420</v>
      </c>
      <c r="AF92" s="222"/>
      <c r="AG92" s="222"/>
      <c r="AH92" s="222"/>
      <c r="AI92" s="222"/>
      <c r="AJ92" s="220">
        <f>AF92+AG92+AH92+AI92</f>
        <v>0</v>
      </c>
      <c r="AK92" s="222"/>
      <c r="AL92" s="222"/>
      <c r="AM92" s="220">
        <f>AJ92+AK92+2*AL92</f>
        <v>0</v>
      </c>
      <c r="AN92" s="223"/>
      <c r="AO92" s="223"/>
      <c r="AP92" s="223"/>
      <c r="AQ92" s="223"/>
      <c r="AR92" s="223"/>
    </row>
    <row r="93" spans="1:44">
      <c r="A93" s="220" t="s">
        <v>421</v>
      </c>
      <c r="B93" s="222"/>
      <c r="C93" s="222"/>
      <c r="D93" s="222"/>
      <c r="E93" s="222"/>
      <c r="F93" s="220">
        <f>B93+C93+D93+E93</f>
        <v>0</v>
      </c>
      <c r="G93" s="223"/>
      <c r="H93" s="223"/>
      <c r="I93" s="220">
        <f>F93+G93+2*H93</f>
        <v>0</v>
      </c>
      <c r="J93" s="223"/>
      <c r="K93" s="223"/>
      <c r="L93" s="223"/>
      <c r="M93" s="223"/>
      <c r="N93" s="223"/>
      <c r="P93" s="220" t="s">
        <v>421</v>
      </c>
      <c r="Q93" s="222"/>
      <c r="R93" s="222"/>
      <c r="S93" s="222"/>
      <c r="T93" s="222"/>
      <c r="U93" s="220">
        <f>Q93+R93+S93+T93</f>
        <v>0</v>
      </c>
      <c r="V93" s="223"/>
      <c r="W93" s="223"/>
      <c r="X93" s="220">
        <f>U93+V93+2*W93</f>
        <v>0</v>
      </c>
      <c r="Y93" s="223"/>
      <c r="Z93" s="223"/>
      <c r="AA93" s="223"/>
      <c r="AB93" s="223"/>
      <c r="AC93" s="223"/>
      <c r="AE93" s="220" t="s">
        <v>421</v>
      </c>
      <c r="AF93" s="222"/>
      <c r="AG93" s="222"/>
      <c r="AH93" s="222"/>
      <c r="AI93" s="222"/>
      <c r="AJ93" s="220">
        <f>AF93+AG93+AH93+AI93</f>
        <v>0</v>
      </c>
      <c r="AK93" s="223"/>
      <c r="AL93" s="223"/>
      <c r="AM93" s="220">
        <f>AJ93+AK93+2*AL93</f>
        <v>0</v>
      </c>
      <c r="AN93" s="223"/>
      <c r="AO93" s="223"/>
      <c r="AP93" s="223"/>
      <c r="AQ93" s="223"/>
      <c r="AR93" s="223"/>
    </row>
    <row r="94" spans="1:44">
      <c r="A94" s="225" t="s">
        <v>422</v>
      </c>
      <c r="B94" s="252"/>
      <c r="C94" s="252"/>
      <c r="D94" s="252"/>
      <c r="E94" s="252"/>
      <c r="F94" s="225">
        <f>B94+C94+D94+E94</f>
        <v>0</v>
      </c>
      <c r="G94" s="227"/>
      <c r="H94" s="227"/>
      <c r="I94" s="225">
        <f>F94+G94+2*H94</f>
        <v>0</v>
      </c>
      <c r="J94" s="227"/>
      <c r="K94" s="227"/>
      <c r="L94" s="227"/>
      <c r="M94" s="227"/>
      <c r="N94" s="227"/>
      <c r="P94" s="225" t="s">
        <v>422</v>
      </c>
      <c r="Q94" s="252"/>
      <c r="R94" s="252"/>
      <c r="S94" s="252"/>
      <c r="T94" s="252"/>
      <c r="U94" s="225">
        <f>Q94+R94+S94+T94</f>
        <v>0</v>
      </c>
      <c r="V94" s="227"/>
      <c r="W94" s="227"/>
      <c r="X94" s="225">
        <f>U94+V94+2*W94</f>
        <v>0</v>
      </c>
      <c r="Y94" s="227"/>
      <c r="Z94" s="227"/>
      <c r="AA94" s="227"/>
      <c r="AB94" s="227"/>
      <c r="AC94" s="227"/>
      <c r="AE94" s="225" t="s">
        <v>422</v>
      </c>
      <c r="AF94" s="252"/>
      <c r="AG94" s="252"/>
      <c r="AH94" s="252"/>
      <c r="AI94" s="252"/>
      <c r="AJ94" s="225">
        <f>AF94+AG94+AH94+AI94</f>
        <v>0</v>
      </c>
      <c r="AK94" s="227"/>
      <c r="AL94" s="227"/>
      <c r="AM94" s="225">
        <f>AJ94+AK94+2*AL94</f>
        <v>0</v>
      </c>
      <c r="AN94" s="227"/>
      <c r="AO94" s="227"/>
      <c r="AP94" s="227"/>
      <c r="AQ94" s="227"/>
      <c r="AR94" s="227"/>
    </row>
    <row r="95" spans="1:44">
      <c r="A95" s="208" t="s">
        <v>13</v>
      </c>
      <c r="B95" s="210">
        <f>SUM(B92:B94)</f>
        <v>0</v>
      </c>
      <c r="C95" s="210">
        <f>SUM(C92:C94)</f>
        <v>0</v>
      </c>
      <c r="D95" s="210">
        <f>SUM(D92:D94)</f>
        <v>0</v>
      </c>
      <c r="E95" s="210">
        <f>SUM(E92:E94)</f>
        <v>0</v>
      </c>
      <c r="F95" s="210">
        <f>SUM(F92:F94)</f>
        <v>0</v>
      </c>
      <c r="G95" s="210">
        <f t="shared" ref="G95:N95" si="42">SUM(G92:G94)</f>
        <v>0</v>
      </c>
      <c r="H95" s="210">
        <f t="shared" si="42"/>
        <v>0</v>
      </c>
      <c r="I95" s="210">
        <f t="shared" si="42"/>
        <v>0</v>
      </c>
      <c r="J95" s="210">
        <f t="shared" si="42"/>
        <v>0</v>
      </c>
      <c r="K95" s="210">
        <f t="shared" si="42"/>
        <v>0</v>
      </c>
      <c r="L95" s="210">
        <f t="shared" si="42"/>
        <v>0</v>
      </c>
      <c r="M95" s="210">
        <f t="shared" si="42"/>
        <v>0</v>
      </c>
      <c r="N95" s="210">
        <f t="shared" si="42"/>
        <v>0</v>
      </c>
      <c r="P95" s="208" t="s">
        <v>13</v>
      </c>
      <c r="Q95" s="210">
        <f>SUM(Q92:Q94)</f>
        <v>0</v>
      </c>
      <c r="R95" s="210">
        <f>SUM(R92:R94)</f>
        <v>0</v>
      </c>
      <c r="S95" s="210">
        <f>SUM(S92:S94)</f>
        <v>0</v>
      </c>
      <c r="T95" s="210">
        <f>SUM(T92:T94)</f>
        <v>0</v>
      </c>
      <c r="U95" s="210">
        <f>SUM(U92:U94)</f>
        <v>0</v>
      </c>
      <c r="V95" s="210">
        <f t="shared" ref="V95:AC95" si="43">SUM(V92:V94)</f>
        <v>0</v>
      </c>
      <c r="W95" s="210">
        <f t="shared" si="43"/>
        <v>0</v>
      </c>
      <c r="X95" s="210">
        <f t="shared" si="43"/>
        <v>0</v>
      </c>
      <c r="Y95" s="210">
        <f t="shared" si="43"/>
        <v>0</v>
      </c>
      <c r="Z95" s="210">
        <f t="shared" si="43"/>
        <v>0</v>
      </c>
      <c r="AA95" s="210">
        <f t="shared" si="43"/>
        <v>0</v>
      </c>
      <c r="AB95" s="210">
        <f t="shared" si="43"/>
        <v>0</v>
      </c>
      <c r="AC95" s="210">
        <f t="shared" si="43"/>
        <v>0</v>
      </c>
      <c r="AE95" s="208" t="s">
        <v>13</v>
      </c>
      <c r="AF95" s="210">
        <f>SUM(AF92:AF94)</f>
        <v>0</v>
      </c>
      <c r="AG95" s="210">
        <f>SUM(AG92:AG94)</f>
        <v>0</v>
      </c>
      <c r="AH95" s="210">
        <f>SUM(AH92:AH94)</f>
        <v>0</v>
      </c>
      <c r="AI95" s="210">
        <f>SUM(AI92:AI94)</f>
        <v>0</v>
      </c>
      <c r="AJ95" s="210">
        <f>SUM(AJ92:AJ94)</f>
        <v>0</v>
      </c>
      <c r="AK95" s="210">
        <f t="shared" ref="AK95:AR95" si="44">SUM(AK92:AK94)</f>
        <v>0</v>
      </c>
      <c r="AL95" s="210">
        <f t="shared" si="44"/>
        <v>0</v>
      </c>
      <c r="AM95" s="210">
        <f t="shared" si="44"/>
        <v>0</v>
      </c>
      <c r="AN95" s="210">
        <f t="shared" si="44"/>
        <v>0</v>
      </c>
      <c r="AO95" s="210">
        <f t="shared" si="44"/>
        <v>0</v>
      </c>
      <c r="AP95" s="210">
        <f t="shared" si="44"/>
        <v>0</v>
      </c>
      <c r="AQ95" s="210">
        <f t="shared" si="44"/>
        <v>0</v>
      </c>
      <c r="AR95" s="210">
        <f t="shared" si="44"/>
        <v>0</v>
      </c>
    </row>
    <row r="96" spans="1:44">
      <c r="A96" s="229">
        <f>'[2]Подаци о школи'!$B$21</f>
        <v>0</v>
      </c>
      <c r="B96" s="223"/>
      <c r="C96" s="223"/>
      <c r="D96" s="223"/>
      <c r="E96" s="220"/>
      <c r="G96" s="223"/>
      <c r="H96" s="223"/>
      <c r="I96" s="223"/>
      <c r="P96" s="229">
        <f>'[2]Подаци о школи'!$B$21</f>
        <v>0</v>
      </c>
      <c r="Q96" s="223"/>
      <c r="R96" s="223"/>
      <c r="S96" s="223"/>
      <c r="T96" s="220"/>
      <c r="V96" s="223"/>
      <c r="W96" s="223"/>
      <c r="X96" s="223"/>
      <c r="AE96" s="229">
        <f>'[2]Подаци о школи'!$B$21</f>
        <v>0</v>
      </c>
      <c r="AF96" s="223"/>
      <c r="AG96" s="223"/>
      <c r="AH96" s="223"/>
      <c r="AI96" s="220"/>
      <c r="AK96" s="223"/>
      <c r="AL96" s="223"/>
      <c r="AM96" s="223"/>
    </row>
    <row r="97" spans="1:44" s="214" customFormat="1" ht="67.2">
      <c r="A97" s="250" t="s">
        <v>381</v>
      </c>
      <c r="B97" s="250" t="s">
        <v>411</v>
      </c>
      <c r="C97" s="250" t="s">
        <v>412</v>
      </c>
      <c r="D97" s="250" t="s">
        <v>413</v>
      </c>
      <c r="E97" s="250" t="s">
        <v>414</v>
      </c>
      <c r="F97" s="251" t="s">
        <v>396</v>
      </c>
      <c r="G97" s="250" t="s">
        <v>397</v>
      </c>
      <c r="H97" s="250" t="s">
        <v>398</v>
      </c>
      <c r="I97" s="251" t="s">
        <v>399</v>
      </c>
      <c r="J97" s="251" t="s">
        <v>401</v>
      </c>
      <c r="K97" s="251" t="s">
        <v>416</v>
      </c>
      <c r="L97" s="251" t="s">
        <v>417</v>
      </c>
      <c r="M97" s="251" t="s">
        <v>418</v>
      </c>
      <c r="N97" s="251" t="s">
        <v>419</v>
      </c>
      <c r="P97" s="215" t="s">
        <v>381</v>
      </c>
      <c r="Q97" s="215" t="s">
        <v>411</v>
      </c>
      <c r="R97" s="215" t="s">
        <v>412</v>
      </c>
      <c r="S97" s="215" t="s">
        <v>413</v>
      </c>
      <c r="T97" s="215" t="s">
        <v>414</v>
      </c>
      <c r="U97" s="216" t="s">
        <v>396</v>
      </c>
      <c r="V97" s="215" t="s">
        <v>397</v>
      </c>
      <c r="W97" s="215" t="s">
        <v>398</v>
      </c>
      <c r="X97" s="216" t="s">
        <v>399</v>
      </c>
      <c r="Y97" s="216" t="s">
        <v>401</v>
      </c>
      <c r="Z97" s="216" t="s">
        <v>416</v>
      </c>
      <c r="AA97" s="216" t="s">
        <v>417</v>
      </c>
      <c r="AB97" s="216" t="s">
        <v>418</v>
      </c>
      <c r="AC97" s="216" t="s">
        <v>419</v>
      </c>
      <c r="AE97" s="218" t="s">
        <v>381</v>
      </c>
      <c r="AF97" s="218" t="s">
        <v>411</v>
      </c>
      <c r="AG97" s="218" t="s">
        <v>412</v>
      </c>
      <c r="AH97" s="218" t="s">
        <v>413</v>
      </c>
      <c r="AI97" s="218" t="s">
        <v>414</v>
      </c>
      <c r="AJ97" s="219" t="s">
        <v>396</v>
      </c>
      <c r="AK97" s="218" t="s">
        <v>397</v>
      </c>
      <c r="AL97" s="218" t="s">
        <v>398</v>
      </c>
      <c r="AM97" s="219" t="s">
        <v>399</v>
      </c>
      <c r="AN97" s="219" t="s">
        <v>401</v>
      </c>
      <c r="AO97" s="219" t="s">
        <v>416</v>
      </c>
      <c r="AP97" s="219" t="s">
        <v>417</v>
      </c>
      <c r="AQ97" s="219" t="s">
        <v>418</v>
      </c>
      <c r="AR97" s="219" t="s">
        <v>419</v>
      </c>
    </row>
    <row r="98" spans="1:44">
      <c r="A98" s="220" t="s">
        <v>420</v>
      </c>
      <c r="B98" s="222"/>
      <c r="C98" s="222"/>
      <c r="D98" s="222"/>
      <c r="E98" s="222"/>
      <c r="F98" s="220">
        <f>B98+C98+D98+E98</f>
        <v>0</v>
      </c>
      <c r="G98" s="222"/>
      <c r="H98" s="222"/>
      <c r="I98" s="220">
        <f>F98+G98+2*H98</f>
        <v>0</v>
      </c>
      <c r="J98" s="223"/>
      <c r="K98" s="223"/>
      <c r="L98" s="223"/>
      <c r="M98" s="223"/>
      <c r="N98" s="223"/>
      <c r="P98" s="220" t="s">
        <v>420</v>
      </c>
      <c r="Q98" s="222"/>
      <c r="R98" s="222"/>
      <c r="S98" s="222"/>
      <c r="T98" s="222"/>
      <c r="U98" s="220">
        <f>Q98+R98+S98+T98</f>
        <v>0</v>
      </c>
      <c r="V98" s="222"/>
      <c r="W98" s="222"/>
      <c r="X98" s="220">
        <f>U98+V98+2*W98</f>
        <v>0</v>
      </c>
      <c r="Y98" s="223"/>
      <c r="Z98" s="223"/>
      <c r="AA98" s="223"/>
      <c r="AB98" s="223"/>
      <c r="AC98" s="223"/>
      <c r="AE98" s="220" t="s">
        <v>420</v>
      </c>
      <c r="AF98" s="222"/>
      <c r="AG98" s="222"/>
      <c r="AH98" s="222"/>
      <c r="AI98" s="222"/>
      <c r="AJ98" s="220">
        <f>AF98+AG98+AH98+AI98</f>
        <v>0</v>
      </c>
      <c r="AK98" s="222"/>
      <c r="AL98" s="222"/>
      <c r="AM98" s="220">
        <f>AJ98+AK98+2*AL98</f>
        <v>0</v>
      </c>
      <c r="AN98" s="223"/>
      <c r="AO98" s="223"/>
      <c r="AP98" s="223"/>
      <c r="AQ98" s="223"/>
      <c r="AR98" s="223"/>
    </row>
    <row r="99" spans="1:44">
      <c r="A99" s="220" t="s">
        <v>421</v>
      </c>
      <c r="B99" s="222"/>
      <c r="C99" s="222"/>
      <c r="D99" s="222"/>
      <c r="E99" s="222"/>
      <c r="F99" s="220">
        <f>B99+C99+D99+E99</f>
        <v>0</v>
      </c>
      <c r="G99" s="223"/>
      <c r="H99" s="223"/>
      <c r="I99" s="220">
        <f>F99+G99+2*H99</f>
        <v>0</v>
      </c>
      <c r="J99" s="223"/>
      <c r="K99" s="223"/>
      <c r="L99" s="223"/>
      <c r="M99" s="223"/>
      <c r="N99" s="223"/>
      <c r="P99" s="220" t="s">
        <v>421</v>
      </c>
      <c r="Q99" s="222"/>
      <c r="R99" s="222"/>
      <c r="S99" s="222"/>
      <c r="T99" s="222"/>
      <c r="U99" s="220">
        <f>Q99+R99+S99+T99</f>
        <v>0</v>
      </c>
      <c r="V99" s="223"/>
      <c r="W99" s="223"/>
      <c r="X99" s="220">
        <f>U99+V99+2*W99</f>
        <v>0</v>
      </c>
      <c r="Y99" s="223"/>
      <c r="Z99" s="223"/>
      <c r="AA99" s="223"/>
      <c r="AB99" s="223"/>
      <c r="AC99" s="223"/>
      <c r="AE99" s="220" t="s">
        <v>421</v>
      </c>
      <c r="AF99" s="222"/>
      <c r="AG99" s="222"/>
      <c r="AH99" s="222"/>
      <c r="AI99" s="222"/>
      <c r="AJ99" s="220">
        <f>AF99+AG99+AH99+AI99</f>
        <v>0</v>
      </c>
      <c r="AK99" s="223"/>
      <c r="AL99" s="223"/>
      <c r="AM99" s="220">
        <f>AJ99+AK99+2*AL99</f>
        <v>0</v>
      </c>
      <c r="AN99" s="223"/>
      <c r="AO99" s="223"/>
      <c r="AP99" s="223"/>
      <c r="AQ99" s="223"/>
      <c r="AR99" s="223"/>
    </row>
    <row r="100" spans="1:44">
      <c r="A100" s="225" t="s">
        <v>422</v>
      </c>
      <c r="B100" s="252"/>
      <c r="C100" s="252"/>
      <c r="D100" s="252"/>
      <c r="E100" s="252"/>
      <c r="F100" s="225">
        <f>B100+C100+D100+E100</f>
        <v>0</v>
      </c>
      <c r="G100" s="227"/>
      <c r="H100" s="227"/>
      <c r="I100" s="225">
        <f>F100+G100+2*H100</f>
        <v>0</v>
      </c>
      <c r="J100" s="227"/>
      <c r="K100" s="227"/>
      <c r="L100" s="227"/>
      <c r="M100" s="227"/>
      <c r="N100" s="227"/>
      <c r="P100" s="225" t="s">
        <v>422</v>
      </c>
      <c r="Q100" s="252"/>
      <c r="R100" s="252"/>
      <c r="S100" s="252"/>
      <c r="T100" s="252"/>
      <c r="U100" s="225">
        <f>Q100+R100+S100+T100</f>
        <v>0</v>
      </c>
      <c r="V100" s="227"/>
      <c r="W100" s="227"/>
      <c r="X100" s="225">
        <f>U100+V100+2*W100</f>
        <v>0</v>
      </c>
      <c r="Y100" s="227"/>
      <c r="Z100" s="227"/>
      <c r="AA100" s="227"/>
      <c r="AB100" s="227"/>
      <c r="AC100" s="227"/>
      <c r="AE100" s="225" t="s">
        <v>422</v>
      </c>
      <c r="AF100" s="252"/>
      <c r="AG100" s="252"/>
      <c r="AH100" s="252"/>
      <c r="AI100" s="252"/>
      <c r="AJ100" s="225">
        <f>AF100+AG100+AH100+AI100</f>
        <v>0</v>
      </c>
      <c r="AK100" s="227"/>
      <c r="AL100" s="227"/>
      <c r="AM100" s="225">
        <f>AJ100+AK100+2*AL100</f>
        <v>0</v>
      </c>
      <c r="AN100" s="227"/>
      <c r="AO100" s="227"/>
      <c r="AP100" s="227"/>
      <c r="AQ100" s="227"/>
      <c r="AR100" s="227"/>
    </row>
    <row r="101" spans="1:44">
      <c r="A101" s="208" t="s">
        <v>13</v>
      </c>
      <c r="B101" s="210">
        <f>SUM(B98:B100)</f>
        <v>0</v>
      </c>
      <c r="C101" s="210">
        <f>SUM(C98:C100)</f>
        <v>0</v>
      </c>
      <c r="D101" s="210">
        <f>SUM(D98:D100)</f>
        <v>0</v>
      </c>
      <c r="E101" s="210">
        <f>SUM(E98:E100)</f>
        <v>0</v>
      </c>
      <c r="F101" s="210">
        <f>SUM(F98:F100)</f>
        <v>0</v>
      </c>
      <c r="G101" s="210">
        <f t="shared" ref="G101:N101" si="45">SUM(G98:G100)</f>
        <v>0</v>
      </c>
      <c r="H101" s="210">
        <f t="shared" si="45"/>
        <v>0</v>
      </c>
      <c r="I101" s="210">
        <f t="shared" si="45"/>
        <v>0</v>
      </c>
      <c r="J101" s="210">
        <f t="shared" si="45"/>
        <v>0</v>
      </c>
      <c r="K101" s="210">
        <f t="shared" si="45"/>
        <v>0</v>
      </c>
      <c r="L101" s="210">
        <f t="shared" si="45"/>
        <v>0</v>
      </c>
      <c r="M101" s="210">
        <f t="shared" si="45"/>
        <v>0</v>
      </c>
      <c r="N101" s="210">
        <f t="shared" si="45"/>
        <v>0</v>
      </c>
      <c r="P101" s="208" t="s">
        <v>13</v>
      </c>
      <c r="Q101" s="210">
        <f>SUM(Q98:Q100)</f>
        <v>0</v>
      </c>
      <c r="R101" s="210">
        <f>SUM(R98:R100)</f>
        <v>0</v>
      </c>
      <c r="S101" s="210">
        <f>SUM(S98:S100)</f>
        <v>0</v>
      </c>
      <c r="T101" s="210">
        <f>SUM(T98:T100)</f>
        <v>0</v>
      </c>
      <c r="U101" s="210">
        <f>SUM(U98:U100)</f>
        <v>0</v>
      </c>
      <c r="V101" s="210">
        <f t="shared" ref="V101:AC101" si="46">SUM(V98:V100)</f>
        <v>0</v>
      </c>
      <c r="W101" s="210">
        <f t="shared" si="46"/>
        <v>0</v>
      </c>
      <c r="X101" s="210">
        <f t="shared" si="46"/>
        <v>0</v>
      </c>
      <c r="Y101" s="210">
        <f t="shared" si="46"/>
        <v>0</v>
      </c>
      <c r="Z101" s="210">
        <f t="shared" si="46"/>
        <v>0</v>
      </c>
      <c r="AA101" s="210">
        <f t="shared" si="46"/>
        <v>0</v>
      </c>
      <c r="AB101" s="210">
        <f t="shared" si="46"/>
        <v>0</v>
      </c>
      <c r="AC101" s="210">
        <f t="shared" si="46"/>
        <v>0</v>
      </c>
      <c r="AE101" s="208" t="s">
        <v>13</v>
      </c>
      <c r="AF101" s="210">
        <f>SUM(AF98:AF100)</f>
        <v>0</v>
      </c>
      <c r="AG101" s="210">
        <f>SUM(AG98:AG100)</f>
        <v>0</v>
      </c>
      <c r="AH101" s="210">
        <f>SUM(AH98:AH100)</f>
        <v>0</v>
      </c>
      <c r="AI101" s="210">
        <f>SUM(AI98:AI100)</f>
        <v>0</v>
      </c>
      <c r="AJ101" s="210">
        <f>SUM(AJ98:AJ100)</f>
        <v>0</v>
      </c>
      <c r="AK101" s="210">
        <f t="shared" ref="AK101:AR101" si="47">SUM(AK98:AK100)</f>
        <v>0</v>
      </c>
      <c r="AL101" s="210">
        <f t="shared" si="47"/>
        <v>0</v>
      </c>
      <c r="AM101" s="210">
        <f t="shared" si="47"/>
        <v>0</v>
      </c>
      <c r="AN101" s="210">
        <f t="shared" si="47"/>
        <v>0</v>
      </c>
      <c r="AO101" s="210">
        <f t="shared" si="47"/>
        <v>0</v>
      </c>
      <c r="AP101" s="210">
        <f t="shared" si="47"/>
        <v>0</v>
      </c>
      <c r="AQ101" s="210">
        <f t="shared" si="47"/>
        <v>0</v>
      </c>
      <c r="AR101" s="210">
        <f t="shared" si="47"/>
        <v>0</v>
      </c>
    </row>
    <row r="102" spans="1:44">
      <c r="A102" s="229">
        <f>'[2]Подаци о школи'!$B$22</f>
        <v>0</v>
      </c>
      <c r="B102" s="223"/>
      <c r="C102" s="223"/>
      <c r="D102" s="223"/>
      <c r="E102" s="220"/>
      <c r="G102" s="223"/>
      <c r="H102" s="223"/>
      <c r="I102" s="223"/>
      <c r="P102" s="229">
        <f>'[2]Подаци о школи'!$B$22</f>
        <v>0</v>
      </c>
      <c r="Q102" s="223"/>
      <c r="R102" s="223"/>
      <c r="S102" s="223"/>
      <c r="T102" s="220"/>
      <c r="V102" s="223"/>
      <c r="W102" s="223"/>
      <c r="X102" s="223"/>
      <c r="AE102" s="229">
        <f>'[2]Подаци о школи'!$B$22</f>
        <v>0</v>
      </c>
      <c r="AF102" s="223"/>
      <c r="AG102" s="223"/>
      <c r="AH102" s="223"/>
      <c r="AI102" s="220"/>
      <c r="AK102" s="223"/>
      <c r="AL102" s="223"/>
      <c r="AM102" s="223"/>
    </row>
    <row r="103" spans="1:44" s="214" customFormat="1" ht="67.2">
      <c r="A103" s="250" t="s">
        <v>382</v>
      </c>
      <c r="B103" s="250" t="s">
        <v>411</v>
      </c>
      <c r="C103" s="250" t="s">
        <v>412</v>
      </c>
      <c r="D103" s="250" t="s">
        <v>413</v>
      </c>
      <c r="E103" s="250" t="s">
        <v>414</v>
      </c>
      <c r="F103" s="251" t="s">
        <v>396</v>
      </c>
      <c r="G103" s="250" t="s">
        <v>397</v>
      </c>
      <c r="H103" s="250" t="s">
        <v>398</v>
      </c>
      <c r="I103" s="251" t="s">
        <v>399</v>
      </c>
      <c r="J103" s="251" t="s">
        <v>401</v>
      </c>
      <c r="K103" s="251" t="s">
        <v>416</v>
      </c>
      <c r="L103" s="251" t="s">
        <v>417</v>
      </c>
      <c r="M103" s="251" t="s">
        <v>418</v>
      </c>
      <c r="N103" s="251" t="s">
        <v>419</v>
      </c>
      <c r="P103" s="215" t="s">
        <v>382</v>
      </c>
      <c r="Q103" s="215" t="s">
        <v>411</v>
      </c>
      <c r="R103" s="215" t="s">
        <v>412</v>
      </c>
      <c r="S103" s="215" t="s">
        <v>413</v>
      </c>
      <c r="T103" s="215" t="s">
        <v>414</v>
      </c>
      <c r="U103" s="216" t="s">
        <v>396</v>
      </c>
      <c r="V103" s="215" t="s">
        <v>397</v>
      </c>
      <c r="W103" s="215" t="s">
        <v>398</v>
      </c>
      <c r="X103" s="216" t="s">
        <v>399</v>
      </c>
      <c r="Y103" s="216" t="s">
        <v>401</v>
      </c>
      <c r="Z103" s="216" t="s">
        <v>416</v>
      </c>
      <c r="AA103" s="216" t="s">
        <v>417</v>
      </c>
      <c r="AB103" s="216" t="s">
        <v>418</v>
      </c>
      <c r="AC103" s="216" t="s">
        <v>419</v>
      </c>
      <c r="AE103" s="218" t="s">
        <v>382</v>
      </c>
      <c r="AF103" s="218" t="s">
        <v>411</v>
      </c>
      <c r="AG103" s="218" t="s">
        <v>412</v>
      </c>
      <c r="AH103" s="218" t="s">
        <v>413</v>
      </c>
      <c r="AI103" s="218" t="s">
        <v>414</v>
      </c>
      <c r="AJ103" s="219" t="s">
        <v>396</v>
      </c>
      <c r="AK103" s="218" t="s">
        <v>397</v>
      </c>
      <c r="AL103" s="218" t="s">
        <v>398</v>
      </c>
      <c r="AM103" s="219" t="s">
        <v>399</v>
      </c>
      <c r="AN103" s="219" t="s">
        <v>401</v>
      </c>
      <c r="AO103" s="219" t="s">
        <v>416</v>
      </c>
      <c r="AP103" s="219" t="s">
        <v>417</v>
      </c>
      <c r="AQ103" s="219" t="s">
        <v>418</v>
      </c>
      <c r="AR103" s="219" t="s">
        <v>419</v>
      </c>
    </row>
    <row r="104" spans="1:44">
      <c r="A104" s="220" t="s">
        <v>420</v>
      </c>
      <c r="B104" s="222"/>
      <c r="C104" s="222"/>
      <c r="D104" s="222"/>
      <c r="E104" s="222"/>
      <c r="F104" s="220">
        <f>B104+C104+D104+E104</f>
        <v>0</v>
      </c>
      <c r="G104" s="222"/>
      <c r="H104" s="222"/>
      <c r="I104" s="220">
        <f>F104+G104+2*H104</f>
        <v>0</v>
      </c>
      <c r="J104" s="223"/>
      <c r="K104" s="223"/>
      <c r="L104" s="223"/>
      <c r="M104" s="223"/>
      <c r="N104" s="223"/>
      <c r="P104" s="220" t="s">
        <v>420</v>
      </c>
      <c r="Q104" s="222"/>
      <c r="R104" s="222"/>
      <c r="S104" s="222"/>
      <c r="T104" s="222"/>
      <c r="U104" s="220">
        <f>Q104+R104+S104+T104</f>
        <v>0</v>
      </c>
      <c r="V104" s="222"/>
      <c r="W104" s="222"/>
      <c r="X104" s="220">
        <f>U104+V104+2*W104</f>
        <v>0</v>
      </c>
      <c r="Y104" s="223"/>
      <c r="Z104" s="223"/>
      <c r="AA104" s="223"/>
      <c r="AB104" s="223"/>
      <c r="AC104" s="223"/>
      <c r="AE104" s="220" t="s">
        <v>420</v>
      </c>
      <c r="AF104" s="222"/>
      <c r="AG104" s="222"/>
      <c r="AH104" s="222"/>
      <c r="AI104" s="222"/>
      <c r="AJ104" s="220">
        <f>AF104+AG104+AH104+AI104</f>
        <v>0</v>
      </c>
      <c r="AK104" s="222"/>
      <c r="AL104" s="222"/>
      <c r="AM104" s="220">
        <f>AJ104+AK104+2*AL104</f>
        <v>0</v>
      </c>
      <c r="AN104" s="223"/>
      <c r="AO104" s="223"/>
      <c r="AP104" s="223"/>
      <c r="AQ104" s="223"/>
      <c r="AR104" s="223"/>
    </row>
    <row r="105" spans="1:44">
      <c r="A105" s="220" t="s">
        <v>421</v>
      </c>
      <c r="B105" s="222"/>
      <c r="C105" s="222"/>
      <c r="D105" s="222"/>
      <c r="E105" s="222"/>
      <c r="F105" s="220">
        <f>B105+C105+D105+E105</f>
        <v>0</v>
      </c>
      <c r="G105" s="223"/>
      <c r="H105" s="223"/>
      <c r="I105" s="220">
        <f>F105+G105+2*H105</f>
        <v>0</v>
      </c>
      <c r="J105" s="223"/>
      <c r="K105" s="223"/>
      <c r="L105" s="223"/>
      <c r="M105" s="223"/>
      <c r="N105" s="223"/>
      <c r="P105" s="220" t="s">
        <v>421</v>
      </c>
      <c r="Q105" s="222"/>
      <c r="R105" s="222"/>
      <c r="S105" s="222"/>
      <c r="T105" s="222"/>
      <c r="U105" s="220">
        <f>Q105+R105+S105+T105</f>
        <v>0</v>
      </c>
      <c r="V105" s="223"/>
      <c r="W105" s="223"/>
      <c r="X105" s="220">
        <f>U105+V105+2*W105</f>
        <v>0</v>
      </c>
      <c r="Y105" s="223"/>
      <c r="Z105" s="223"/>
      <c r="AA105" s="223"/>
      <c r="AB105" s="223"/>
      <c r="AC105" s="223"/>
      <c r="AE105" s="220" t="s">
        <v>421</v>
      </c>
      <c r="AF105" s="222"/>
      <c r="AG105" s="222"/>
      <c r="AH105" s="222"/>
      <c r="AI105" s="222"/>
      <c r="AJ105" s="220">
        <f>AF105+AG105+AH105+AI105</f>
        <v>0</v>
      </c>
      <c r="AK105" s="223"/>
      <c r="AL105" s="223"/>
      <c r="AM105" s="220">
        <f>AJ105+AK105+2*AL105</f>
        <v>0</v>
      </c>
      <c r="AN105" s="223"/>
      <c r="AO105" s="223"/>
      <c r="AP105" s="223"/>
      <c r="AQ105" s="223"/>
      <c r="AR105" s="223"/>
    </row>
    <row r="106" spans="1:44">
      <c r="A106" s="225" t="s">
        <v>422</v>
      </c>
      <c r="B106" s="252"/>
      <c r="C106" s="252"/>
      <c r="D106" s="252"/>
      <c r="E106" s="252"/>
      <c r="F106" s="225">
        <f>B106+C106+D106+E106</f>
        <v>0</v>
      </c>
      <c r="G106" s="227"/>
      <c r="H106" s="227"/>
      <c r="I106" s="225">
        <f>F106+G106+2*H106</f>
        <v>0</v>
      </c>
      <c r="J106" s="227"/>
      <c r="K106" s="227"/>
      <c r="L106" s="227"/>
      <c r="M106" s="227"/>
      <c r="N106" s="227"/>
      <c r="P106" s="225" t="s">
        <v>422</v>
      </c>
      <c r="Q106" s="252"/>
      <c r="R106" s="252"/>
      <c r="S106" s="252"/>
      <c r="T106" s="252"/>
      <c r="U106" s="225">
        <f>Q106+R106+S106+T106</f>
        <v>0</v>
      </c>
      <c r="V106" s="227"/>
      <c r="W106" s="227"/>
      <c r="X106" s="225">
        <f>U106+V106+2*W106</f>
        <v>0</v>
      </c>
      <c r="Y106" s="227"/>
      <c r="Z106" s="227"/>
      <c r="AA106" s="227"/>
      <c r="AB106" s="227"/>
      <c r="AC106" s="227"/>
      <c r="AE106" s="225" t="s">
        <v>422</v>
      </c>
      <c r="AF106" s="252"/>
      <c r="AG106" s="252"/>
      <c r="AH106" s="252"/>
      <c r="AI106" s="252"/>
      <c r="AJ106" s="225">
        <f>AF106+AG106+AH106+AI106</f>
        <v>0</v>
      </c>
      <c r="AK106" s="227"/>
      <c r="AL106" s="227"/>
      <c r="AM106" s="225">
        <f>AJ106+AK106+2*AL106</f>
        <v>0</v>
      </c>
      <c r="AN106" s="227"/>
      <c r="AO106" s="227"/>
      <c r="AP106" s="227"/>
      <c r="AQ106" s="227"/>
      <c r="AR106" s="227"/>
    </row>
    <row r="107" spans="1:44">
      <c r="A107" s="208" t="s">
        <v>13</v>
      </c>
      <c r="B107" s="210">
        <f>SUM(B104:B106)</f>
        <v>0</v>
      </c>
      <c r="C107" s="210">
        <f>SUM(C104:C106)</f>
        <v>0</v>
      </c>
      <c r="D107" s="210">
        <f>SUM(D104:D106)</f>
        <v>0</v>
      </c>
      <c r="E107" s="210">
        <f>SUM(E104:E106)</f>
        <v>0</v>
      </c>
      <c r="F107" s="210">
        <f>SUM(F104:F106)</f>
        <v>0</v>
      </c>
      <c r="G107" s="210">
        <f t="shared" ref="G107:N107" si="48">SUM(G104:G106)</f>
        <v>0</v>
      </c>
      <c r="H107" s="210">
        <f t="shared" si="48"/>
        <v>0</v>
      </c>
      <c r="I107" s="210">
        <f t="shared" si="48"/>
        <v>0</v>
      </c>
      <c r="J107" s="210">
        <f t="shared" si="48"/>
        <v>0</v>
      </c>
      <c r="K107" s="210">
        <f t="shared" si="48"/>
        <v>0</v>
      </c>
      <c r="L107" s="210">
        <f t="shared" si="48"/>
        <v>0</v>
      </c>
      <c r="M107" s="210">
        <f t="shared" si="48"/>
        <v>0</v>
      </c>
      <c r="N107" s="210">
        <f t="shared" si="48"/>
        <v>0</v>
      </c>
      <c r="P107" s="208" t="s">
        <v>13</v>
      </c>
      <c r="Q107" s="210">
        <f>SUM(Q104:Q106)</f>
        <v>0</v>
      </c>
      <c r="R107" s="210">
        <f>SUM(R104:R106)</f>
        <v>0</v>
      </c>
      <c r="S107" s="210">
        <f>SUM(S104:S106)</f>
        <v>0</v>
      </c>
      <c r="T107" s="210">
        <f>SUM(T104:T106)</f>
        <v>0</v>
      </c>
      <c r="U107" s="210">
        <f>SUM(U104:U106)</f>
        <v>0</v>
      </c>
      <c r="V107" s="210">
        <f t="shared" ref="V107:AC107" si="49">SUM(V104:V106)</f>
        <v>0</v>
      </c>
      <c r="W107" s="210">
        <f t="shared" si="49"/>
        <v>0</v>
      </c>
      <c r="X107" s="210">
        <f t="shared" si="49"/>
        <v>0</v>
      </c>
      <c r="Y107" s="210">
        <f t="shared" si="49"/>
        <v>0</v>
      </c>
      <c r="Z107" s="210">
        <f t="shared" si="49"/>
        <v>0</v>
      </c>
      <c r="AA107" s="210">
        <f t="shared" si="49"/>
        <v>0</v>
      </c>
      <c r="AB107" s="210">
        <f t="shared" si="49"/>
        <v>0</v>
      </c>
      <c r="AC107" s="210">
        <f t="shared" si="49"/>
        <v>0</v>
      </c>
      <c r="AE107" s="208" t="s">
        <v>13</v>
      </c>
      <c r="AF107" s="210">
        <f>SUM(AF104:AF106)</f>
        <v>0</v>
      </c>
      <c r="AG107" s="210">
        <f>SUM(AG104:AG106)</f>
        <v>0</v>
      </c>
      <c r="AH107" s="210">
        <f>SUM(AH104:AH106)</f>
        <v>0</v>
      </c>
      <c r="AI107" s="210">
        <f>SUM(AI104:AI106)</f>
        <v>0</v>
      </c>
      <c r="AJ107" s="210">
        <f>SUM(AJ104:AJ106)</f>
        <v>0</v>
      </c>
      <c r="AK107" s="210">
        <f t="shared" ref="AK107:AR107" si="50">SUM(AK104:AK106)</f>
        <v>0</v>
      </c>
      <c r="AL107" s="210">
        <f t="shared" si="50"/>
        <v>0</v>
      </c>
      <c r="AM107" s="210">
        <f t="shared" si="50"/>
        <v>0</v>
      </c>
      <c r="AN107" s="210">
        <f t="shared" si="50"/>
        <v>0</v>
      </c>
      <c r="AO107" s="210">
        <f t="shared" si="50"/>
        <v>0</v>
      </c>
      <c r="AP107" s="210">
        <f t="shared" si="50"/>
        <v>0</v>
      </c>
      <c r="AQ107" s="210">
        <f t="shared" si="50"/>
        <v>0</v>
      </c>
      <c r="AR107" s="210">
        <f t="shared" si="50"/>
        <v>0</v>
      </c>
    </row>
    <row r="108" spans="1:44">
      <c r="A108" s="229">
        <f>'[2]Подаци о школи'!$B$23</f>
        <v>0</v>
      </c>
      <c r="B108" s="223"/>
      <c r="C108" s="223"/>
      <c r="D108" s="223"/>
      <c r="E108" s="220"/>
      <c r="G108" s="223"/>
      <c r="H108" s="223"/>
      <c r="I108" s="223"/>
      <c r="P108" s="229">
        <f>'[2]Подаци о школи'!$B$23</f>
        <v>0</v>
      </c>
      <c r="Q108" s="223"/>
      <c r="R108" s="223"/>
      <c r="S108" s="223"/>
      <c r="T108" s="220"/>
      <c r="V108" s="223"/>
      <c r="W108" s="223"/>
      <c r="X108" s="223"/>
      <c r="AE108" s="229">
        <f>'[2]Подаци о школи'!$B$23</f>
        <v>0</v>
      </c>
      <c r="AF108" s="223"/>
      <c r="AG108" s="223"/>
      <c r="AH108" s="223"/>
      <c r="AI108" s="220"/>
      <c r="AK108" s="223"/>
      <c r="AL108" s="223"/>
      <c r="AM108" s="223"/>
    </row>
    <row r="109" spans="1:44" s="214" customFormat="1" ht="67.2">
      <c r="A109" s="250" t="s">
        <v>383</v>
      </c>
      <c r="B109" s="250" t="s">
        <v>411</v>
      </c>
      <c r="C109" s="250" t="s">
        <v>412</v>
      </c>
      <c r="D109" s="250" t="s">
        <v>413</v>
      </c>
      <c r="E109" s="250" t="s">
        <v>414</v>
      </c>
      <c r="F109" s="251" t="s">
        <v>396</v>
      </c>
      <c r="G109" s="250" t="s">
        <v>397</v>
      </c>
      <c r="H109" s="250" t="s">
        <v>398</v>
      </c>
      <c r="I109" s="251" t="s">
        <v>399</v>
      </c>
      <c r="J109" s="251" t="s">
        <v>401</v>
      </c>
      <c r="K109" s="251" t="s">
        <v>416</v>
      </c>
      <c r="L109" s="251" t="s">
        <v>417</v>
      </c>
      <c r="M109" s="251" t="s">
        <v>418</v>
      </c>
      <c r="N109" s="251" t="s">
        <v>419</v>
      </c>
      <c r="P109" s="215" t="s">
        <v>383</v>
      </c>
      <c r="Q109" s="215" t="s">
        <v>411</v>
      </c>
      <c r="R109" s="215" t="s">
        <v>412</v>
      </c>
      <c r="S109" s="215" t="s">
        <v>413</v>
      </c>
      <c r="T109" s="215" t="s">
        <v>414</v>
      </c>
      <c r="U109" s="216" t="s">
        <v>396</v>
      </c>
      <c r="V109" s="215" t="s">
        <v>397</v>
      </c>
      <c r="W109" s="215" t="s">
        <v>398</v>
      </c>
      <c r="X109" s="216" t="s">
        <v>399</v>
      </c>
      <c r="Y109" s="216" t="s">
        <v>401</v>
      </c>
      <c r="Z109" s="216" t="s">
        <v>416</v>
      </c>
      <c r="AA109" s="216" t="s">
        <v>417</v>
      </c>
      <c r="AB109" s="216" t="s">
        <v>418</v>
      </c>
      <c r="AC109" s="216" t="s">
        <v>419</v>
      </c>
      <c r="AE109" s="218" t="s">
        <v>383</v>
      </c>
      <c r="AF109" s="218" t="s">
        <v>411</v>
      </c>
      <c r="AG109" s="218" t="s">
        <v>412</v>
      </c>
      <c r="AH109" s="218" t="s">
        <v>413</v>
      </c>
      <c r="AI109" s="218" t="s">
        <v>414</v>
      </c>
      <c r="AJ109" s="219" t="s">
        <v>396</v>
      </c>
      <c r="AK109" s="218" t="s">
        <v>397</v>
      </c>
      <c r="AL109" s="218" t="s">
        <v>398</v>
      </c>
      <c r="AM109" s="219" t="s">
        <v>399</v>
      </c>
      <c r="AN109" s="219" t="s">
        <v>401</v>
      </c>
      <c r="AO109" s="219" t="s">
        <v>416</v>
      </c>
      <c r="AP109" s="219" t="s">
        <v>417</v>
      </c>
      <c r="AQ109" s="219" t="s">
        <v>418</v>
      </c>
      <c r="AR109" s="219" t="s">
        <v>419</v>
      </c>
    </row>
    <row r="110" spans="1:44">
      <c r="A110" s="220" t="s">
        <v>420</v>
      </c>
      <c r="B110" s="222"/>
      <c r="C110" s="222"/>
      <c r="D110" s="222"/>
      <c r="E110" s="222"/>
      <c r="F110" s="220">
        <f>B110+C110+D110+E110</f>
        <v>0</v>
      </c>
      <c r="G110" s="222"/>
      <c r="H110" s="222"/>
      <c r="I110" s="220">
        <f>F110+G110+2*H110</f>
        <v>0</v>
      </c>
      <c r="J110" s="223"/>
      <c r="K110" s="223"/>
      <c r="L110" s="223"/>
      <c r="M110" s="223"/>
      <c r="N110" s="223"/>
      <c r="P110" s="220" t="s">
        <v>420</v>
      </c>
      <c r="Q110" s="222"/>
      <c r="R110" s="222"/>
      <c r="S110" s="222"/>
      <c r="T110" s="222"/>
      <c r="U110" s="220">
        <f>Q110+R110+S110+T110</f>
        <v>0</v>
      </c>
      <c r="V110" s="222"/>
      <c r="W110" s="222"/>
      <c r="X110" s="220">
        <f>U110+V110+2*W110</f>
        <v>0</v>
      </c>
      <c r="Y110" s="223"/>
      <c r="Z110" s="223"/>
      <c r="AA110" s="223"/>
      <c r="AB110" s="223"/>
      <c r="AC110" s="223"/>
      <c r="AE110" s="220" t="s">
        <v>420</v>
      </c>
      <c r="AF110" s="222"/>
      <c r="AG110" s="222"/>
      <c r="AH110" s="222"/>
      <c r="AI110" s="222"/>
      <c r="AJ110" s="220">
        <f>AF110+AG110+AH110+AI110</f>
        <v>0</v>
      </c>
      <c r="AK110" s="222"/>
      <c r="AL110" s="222"/>
      <c r="AM110" s="220">
        <f>AJ110+AK110+2*AL110</f>
        <v>0</v>
      </c>
      <c r="AN110" s="223"/>
      <c r="AO110" s="223"/>
      <c r="AP110" s="223"/>
      <c r="AQ110" s="223"/>
      <c r="AR110" s="223"/>
    </row>
    <row r="111" spans="1:44">
      <c r="A111" s="220" t="s">
        <v>421</v>
      </c>
      <c r="B111" s="222"/>
      <c r="C111" s="222"/>
      <c r="D111" s="222"/>
      <c r="E111" s="222"/>
      <c r="F111" s="220">
        <f>B111+C111+D111+E111</f>
        <v>0</v>
      </c>
      <c r="G111" s="223"/>
      <c r="H111" s="223"/>
      <c r="I111" s="220">
        <f>F111+G111+2*H111</f>
        <v>0</v>
      </c>
      <c r="J111" s="223"/>
      <c r="K111" s="223"/>
      <c r="L111" s="223"/>
      <c r="M111" s="223"/>
      <c r="N111" s="223"/>
      <c r="P111" s="220" t="s">
        <v>421</v>
      </c>
      <c r="Q111" s="222"/>
      <c r="R111" s="222"/>
      <c r="S111" s="222"/>
      <c r="T111" s="222"/>
      <c r="U111" s="220">
        <f>Q111+R111+S111+T111</f>
        <v>0</v>
      </c>
      <c r="V111" s="223"/>
      <c r="W111" s="223"/>
      <c r="X111" s="220">
        <f>U111+V111+2*W111</f>
        <v>0</v>
      </c>
      <c r="Y111" s="223"/>
      <c r="Z111" s="223"/>
      <c r="AA111" s="223"/>
      <c r="AB111" s="223"/>
      <c r="AC111" s="223"/>
      <c r="AE111" s="220" t="s">
        <v>421</v>
      </c>
      <c r="AF111" s="222"/>
      <c r="AG111" s="222"/>
      <c r="AH111" s="222"/>
      <c r="AI111" s="222"/>
      <c r="AJ111" s="220">
        <f>AF111+AG111+AH111+AI111</f>
        <v>0</v>
      </c>
      <c r="AK111" s="223"/>
      <c r="AL111" s="223"/>
      <c r="AM111" s="220">
        <f>AJ111+AK111+2*AL111</f>
        <v>0</v>
      </c>
      <c r="AN111" s="223"/>
      <c r="AO111" s="223"/>
      <c r="AP111" s="223"/>
      <c r="AQ111" s="223"/>
      <c r="AR111" s="223"/>
    </row>
    <row r="112" spans="1:44">
      <c r="A112" s="225" t="s">
        <v>422</v>
      </c>
      <c r="B112" s="252"/>
      <c r="C112" s="252"/>
      <c r="D112" s="252"/>
      <c r="E112" s="252"/>
      <c r="F112" s="225">
        <f>B112+C112+D112+E112</f>
        <v>0</v>
      </c>
      <c r="G112" s="227"/>
      <c r="H112" s="227"/>
      <c r="I112" s="225">
        <f>F112+G112+2*H112</f>
        <v>0</v>
      </c>
      <c r="J112" s="227"/>
      <c r="K112" s="227"/>
      <c r="L112" s="227"/>
      <c r="M112" s="227"/>
      <c r="N112" s="227"/>
      <c r="P112" s="225" t="s">
        <v>422</v>
      </c>
      <c r="Q112" s="252"/>
      <c r="R112" s="252"/>
      <c r="S112" s="252"/>
      <c r="T112" s="252"/>
      <c r="U112" s="225">
        <f>Q112+R112+S112+T112</f>
        <v>0</v>
      </c>
      <c r="V112" s="227"/>
      <c r="W112" s="227"/>
      <c r="X112" s="225">
        <f>U112+V112+2*W112</f>
        <v>0</v>
      </c>
      <c r="Y112" s="227"/>
      <c r="Z112" s="227"/>
      <c r="AA112" s="227"/>
      <c r="AB112" s="227"/>
      <c r="AC112" s="227"/>
      <c r="AE112" s="220" t="s">
        <v>422</v>
      </c>
      <c r="AF112" s="222"/>
      <c r="AG112" s="222"/>
      <c r="AH112" s="222"/>
      <c r="AI112" s="222"/>
      <c r="AJ112" s="220">
        <f>AF112+AG112+AH112+AI112</f>
        <v>0</v>
      </c>
      <c r="AK112" s="223"/>
      <c r="AL112" s="223"/>
      <c r="AM112" s="220">
        <f>AJ112+AK112+2*AL112</f>
        <v>0</v>
      </c>
      <c r="AN112" s="223"/>
      <c r="AO112" s="223"/>
      <c r="AP112" s="223"/>
      <c r="AQ112" s="223"/>
      <c r="AR112" s="223"/>
    </row>
    <row r="113" spans="1:44">
      <c r="A113" s="208" t="s">
        <v>13</v>
      </c>
      <c r="B113" s="210">
        <f>SUM(B110:B112)</f>
        <v>0</v>
      </c>
      <c r="C113" s="210">
        <f>SUM(C110:C112)</f>
        <v>0</v>
      </c>
      <c r="D113" s="210">
        <f>SUM(D110:D112)</f>
        <v>0</v>
      </c>
      <c r="E113" s="210">
        <f>SUM(E110:E112)</f>
        <v>0</v>
      </c>
      <c r="F113" s="210">
        <f>SUM(F110:F112)</f>
        <v>0</v>
      </c>
      <c r="G113" s="210">
        <f t="shared" ref="G113:N113" si="51">SUM(G110:G112)</f>
        <v>0</v>
      </c>
      <c r="H113" s="210">
        <f t="shared" si="51"/>
        <v>0</v>
      </c>
      <c r="I113" s="210">
        <f t="shared" si="51"/>
        <v>0</v>
      </c>
      <c r="J113" s="210">
        <f t="shared" si="51"/>
        <v>0</v>
      </c>
      <c r="K113" s="210">
        <f t="shared" si="51"/>
        <v>0</v>
      </c>
      <c r="L113" s="210">
        <f t="shared" si="51"/>
        <v>0</v>
      </c>
      <c r="M113" s="210">
        <f t="shared" si="51"/>
        <v>0</v>
      </c>
      <c r="N113" s="210">
        <f t="shared" si="51"/>
        <v>0</v>
      </c>
      <c r="P113" s="208" t="s">
        <v>13</v>
      </c>
      <c r="Q113" s="210">
        <f>SUM(Q110:Q112)</f>
        <v>0</v>
      </c>
      <c r="R113" s="210">
        <f>SUM(R110:R112)</f>
        <v>0</v>
      </c>
      <c r="S113" s="210">
        <f>SUM(S110:S112)</f>
        <v>0</v>
      </c>
      <c r="T113" s="210">
        <f>SUM(T110:T112)</f>
        <v>0</v>
      </c>
      <c r="U113" s="210">
        <f>SUM(U110:U112)</f>
        <v>0</v>
      </c>
      <c r="V113" s="210">
        <f t="shared" ref="V113:AC113" si="52">SUM(V110:V112)</f>
        <v>0</v>
      </c>
      <c r="W113" s="210">
        <f t="shared" si="52"/>
        <v>0</v>
      </c>
      <c r="X113" s="210">
        <f t="shared" si="52"/>
        <v>0</v>
      </c>
      <c r="Y113" s="210">
        <f t="shared" si="52"/>
        <v>0</v>
      </c>
      <c r="Z113" s="210">
        <f t="shared" si="52"/>
        <v>0</v>
      </c>
      <c r="AA113" s="210">
        <f t="shared" si="52"/>
        <v>0</v>
      </c>
      <c r="AB113" s="210">
        <f t="shared" si="52"/>
        <v>0</v>
      </c>
      <c r="AC113" s="210">
        <f t="shared" si="52"/>
        <v>0</v>
      </c>
      <c r="AE113" s="208" t="s">
        <v>13</v>
      </c>
      <c r="AF113" s="210">
        <f t="shared" ref="AF113:AN113" si="53">SUM(AF110:AF112)</f>
        <v>0</v>
      </c>
      <c r="AG113" s="210">
        <f t="shared" si="53"/>
        <v>0</v>
      </c>
      <c r="AH113" s="210">
        <f t="shared" si="53"/>
        <v>0</v>
      </c>
      <c r="AI113" s="210">
        <f t="shared" si="53"/>
        <v>0</v>
      </c>
      <c r="AJ113" s="210">
        <f t="shared" si="53"/>
        <v>0</v>
      </c>
      <c r="AK113" s="210">
        <f t="shared" si="53"/>
        <v>0</v>
      </c>
      <c r="AL113" s="210">
        <f t="shared" si="53"/>
        <v>0</v>
      </c>
      <c r="AM113" s="210">
        <f t="shared" si="53"/>
        <v>0</v>
      </c>
      <c r="AN113" s="210">
        <f t="shared" si="53"/>
        <v>0</v>
      </c>
      <c r="AO113" s="210"/>
      <c r="AP113" s="210"/>
      <c r="AQ113" s="210"/>
      <c r="AR113" s="210"/>
    </row>
    <row r="114" spans="1:44">
      <c r="A114" s="229">
        <f>'[2]Подаци о школи'!$B$24</f>
        <v>0</v>
      </c>
      <c r="B114" s="223"/>
      <c r="C114" s="223"/>
      <c r="D114" s="223"/>
      <c r="E114" s="220"/>
      <c r="G114" s="223"/>
      <c r="H114" s="223"/>
      <c r="I114" s="223"/>
      <c r="P114" s="229">
        <f>'[2]Подаци о школи'!$B$24</f>
        <v>0</v>
      </c>
      <c r="Q114" s="223"/>
      <c r="R114" s="223"/>
      <c r="S114" s="223"/>
      <c r="T114" s="220"/>
      <c r="V114" s="223"/>
      <c r="W114" s="223"/>
      <c r="X114" s="223"/>
      <c r="AE114" s="229">
        <f>'[2]Подаци о школи'!$B$24</f>
        <v>0</v>
      </c>
      <c r="AF114" s="223"/>
      <c r="AG114" s="223"/>
      <c r="AH114" s="223"/>
      <c r="AI114" s="220"/>
      <c r="AK114" s="223"/>
      <c r="AL114" s="223"/>
      <c r="AM114" s="223"/>
    </row>
    <row r="115" spans="1:44" s="214" customFormat="1" ht="67.2">
      <c r="A115" s="250" t="s">
        <v>384</v>
      </c>
      <c r="B115" s="250" t="s">
        <v>411</v>
      </c>
      <c r="C115" s="250" t="s">
        <v>412</v>
      </c>
      <c r="D115" s="250" t="s">
        <v>413</v>
      </c>
      <c r="E115" s="250" t="s">
        <v>414</v>
      </c>
      <c r="F115" s="251" t="s">
        <v>396</v>
      </c>
      <c r="G115" s="250" t="s">
        <v>397</v>
      </c>
      <c r="H115" s="250" t="s">
        <v>398</v>
      </c>
      <c r="I115" s="251" t="s">
        <v>399</v>
      </c>
      <c r="J115" s="251" t="s">
        <v>401</v>
      </c>
      <c r="K115" s="251" t="s">
        <v>416</v>
      </c>
      <c r="L115" s="251" t="s">
        <v>417</v>
      </c>
      <c r="M115" s="251" t="s">
        <v>418</v>
      </c>
      <c r="N115" s="251" t="s">
        <v>419</v>
      </c>
      <c r="P115" s="215" t="s">
        <v>384</v>
      </c>
      <c r="Q115" s="215" t="s">
        <v>411</v>
      </c>
      <c r="R115" s="215" t="s">
        <v>412</v>
      </c>
      <c r="S115" s="215" t="s">
        <v>413</v>
      </c>
      <c r="T115" s="215" t="s">
        <v>414</v>
      </c>
      <c r="U115" s="216" t="s">
        <v>396</v>
      </c>
      <c r="V115" s="215" t="s">
        <v>397</v>
      </c>
      <c r="W115" s="215" t="s">
        <v>398</v>
      </c>
      <c r="X115" s="216" t="s">
        <v>399</v>
      </c>
      <c r="Y115" s="216" t="s">
        <v>401</v>
      </c>
      <c r="Z115" s="216" t="s">
        <v>416</v>
      </c>
      <c r="AA115" s="216" t="s">
        <v>417</v>
      </c>
      <c r="AB115" s="216" t="s">
        <v>418</v>
      </c>
      <c r="AC115" s="216" t="s">
        <v>419</v>
      </c>
      <c r="AE115" s="218" t="s">
        <v>384</v>
      </c>
      <c r="AF115" s="218" t="s">
        <v>411</v>
      </c>
      <c r="AG115" s="218" t="s">
        <v>412</v>
      </c>
      <c r="AH115" s="218" t="s">
        <v>413</v>
      </c>
      <c r="AI115" s="218" t="s">
        <v>414</v>
      </c>
      <c r="AJ115" s="219" t="s">
        <v>396</v>
      </c>
      <c r="AK115" s="218" t="s">
        <v>397</v>
      </c>
      <c r="AL115" s="218" t="s">
        <v>398</v>
      </c>
      <c r="AM115" s="219" t="s">
        <v>399</v>
      </c>
      <c r="AN115" s="219" t="s">
        <v>401</v>
      </c>
      <c r="AO115" s="219" t="s">
        <v>416</v>
      </c>
      <c r="AP115" s="219" t="s">
        <v>417</v>
      </c>
      <c r="AQ115" s="219" t="s">
        <v>418</v>
      </c>
      <c r="AR115" s="219" t="s">
        <v>419</v>
      </c>
    </row>
    <row r="116" spans="1:44">
      <c r="A116" s="220" t="s">
        <v>420</v>
      </c>
      <c r="B116" s="222"/>
      <c r="C116" s="222"/>
      <c r="D116" s="222"/>
      <c r="E116" s="222"/>
      <c r="F116" s="220">
        <f>B116+C116+D116+E116</f>
        <v>0</v>
      </c>
      <c r="G116" s="222"/>
      <c r="H116" s="222"/>
      <c r="I116" s="220">
        <f>F116+G116+2*H116</f>
        <v>0</v>
      </c>
      <c r="J116" s="223"/>
      <c r="K116" s="223"/>
      <c r="L116" s="223"/>
      <c r="M116" s="223"/>
      <c r="N116" s="223"/>
      <c r="P116" s="220" t="s">
        <v>420</v>
      </c>
      <c r="Q116" s="222"/>
      <c r="R116" s="222"/>
      <c r="S116" s="222"/>
      <c r="T116" s="222"/>
      <c r="U116" s="220">
        <f>Q116+R116+S116+T116</f>
        <v>0</v>
      </c>
      <c r="V116" s="222"/>
      <c r="W116" s="222"/>
      <c r="X116" s="220">
        <f>U116+V116+2*W116</f>
        <v>0</v>
      </c>
      <c r="Y116" s="223"/>
      <c r="Z116" s="223"/>
      <c r="AA116" s="223"/>
      <c r="AB116" s="223"/>
      <c r="AC116" s="223"/>
      <c r="AE116" s="220" t="s">
        <v>420</v>
      </c>
      <c r="AF116" s="222"/>
      <c r="AG116" s="222"/>
      <c r="AH116" s="222"/>
      <c r="AI116" s="222"/>
      <c r="AJ116" s="220">
        <f>AF116+AG116+AH116+AI116</f>
        <v>0</v>
      </c>
      <c r="AK116" s="222"/>
      <c r="AL116" s="222"/>
      <c r="AM116" s="220">
        <f>AJ116+AK116+2*AL116</f>
        <v>0</v>
      </c>
      <c r="AN116" s="223"/>
      <c r="AO116" s="223"/>
      <c r="AP116" s="223"/>
      <c r="AQ116" s="223"/>
      <c r="AR116" s="223"/>
    </row>
    <row r="117" spans="1:44">
      <c r="A117" s="220" t="s">
        <v>421</v>
      </c>
      <c r="B117" s="222"/>
      <c r="C117" s="222"/>
      <c r="D117" s="222"/>
      <c r="E117" s="222"/>
      <c r="F117" s="220">
        <f>B117+C117+D117+E117</f>
        <v>0</v>
      </c>
      <c r="G117" s="223"/>
      <c r="H117" s="223"/>
      <c r="I117" s="220">
        <f>F117+G117+2*H117</f>
        <v>0</v>
      </c>
      <c r="J117" s="223"/>
      <c r="K117" s="223"/>
      <c r="L117" s="223"/>
      <c r="M117" s="223"/>
      <c r="N117" s="223"/>
      <c r="P117" s="220" t="s">
        <v>421</v>
      </c>
      <c r="Q117" s="222"/>
      <c r="R117" s="222"/>
      <c r="S117" s="222"/>
      <c r="T117" s="222"/>
      <c r="U117" s="220">
        <f>Q117+R117+S117+T117</f>
        <v>0</v>
      </c>
      <c r="V117" s="223"/>
      <c r="W117" s="223"/>
      <c r="X117" s="220">
        <f>U117+V117+2*W117</f>
        <v>0</v>
      </c>
      <c r="Y117" s="223"/>
      <c r="Z117" s="223"/>
      <c r="AA117" s="223"/>
      <c r="AB117" s="223"/>
      <c r="AC117" s="223"/>
      <c r="AE117" s="220" t="s">
        <v>421</v>
      </c>
      <c r="AF117" s="222"/>
      <c r="AG117" s="222"/>
      <c r="AH117" s="222"/>
      <c r="AI117" s="222"/>
      <c r="AJ117" s="220">
        <f>AF117+AG117+AH117+AI117</f>
        <v>0</v>
      </c>
      <c r="AK117" s="223"/>
      <c r="AL117" s="223"/>
      <c r="AM117" s="220">
        <f>AJ117+AK117+2*AL117</f>
        <v>0</v>
      </c>
      <c r="AN117" s="223"/>
      <c r="AO117" s="223"/>
      <c r="AP117" s="223"/>
      <c r="AQ117" s="223"/>
      <c r="AR117" s="223"/>
    </row>
    <row r="118" spans="1:44">
      <c r="A118" s="225" t="s">
        <v>422</v>
      </c>
      <c r="B118" s="252"/>
      <c r="C118" s="252"/>
      <c r="D118" s="252"/>
      <c r="E118" s="252"/>
      <c r="F118" s="225">
        <f>B118+C118+D118+E118</f>
        <v>0</v>
      </c>
      <c r="G118" s="227"/>
      <c r="H118" s="227"/>
      <c r="I118" s="225">
        <f>F118+G118+2*H118</f>
        <v>0</v>
      </c>
      <c r="J118" s="227"/>
      <c r="K118" s="227"/>
      <c r="L118" s="227"/>
      <c r="M118" s="227"/>
      <c r="N118" s="227"/>
      <c r="P118" s="225" t="s">
        <v>422</v>
      </c>
      <c r="Q118" s="252"/>
      <c r="R118" s="252"/>
      <c r="S118" s="252"/>
      <c r="T118" s="252"/>
      <c r="U118" s="225">
        <f>Q118+R118+S118+T118</f>
        <v>0</v>
      </c>
      <c r="V118" s="227"/>
      <c r="W118" s="227"/>
      <c r="X118" s="225">
        <f>U118+V118+2*W118</f>
        <v>0</v>
      </c>
      <c r="Y118" s="227"/>
      <c r="Z118" s="227"/>
      <c r="AA118" s="227"/>
      <c r="AB118" s="227"/>
      <c r="AC118" s="227"/>
      <c r="AE118" s="225" t="s">
        <v>422</v>
      </c>
      <c r="AF118" s="252"/>
      <c r="AG118" s="252"/>
      <c r="AH118" s="252"/>
      <c r="AI118" s="252"/>
      <c r="AJ118" s="225">
        <f>AF118+AG118+AH118+AI118</f>
        <v>0</v>
      </c>
      <c r="AK118" s="227"/>
      <c r="AL118" s="227"/>
      <c r="AM118" s="225">
        <f>AJ118+AK118+2*AL118</f>
        <v>0</v>
      </c>
      <c r="AN118" s="227"/>
      <c r="AO118" s="227"/>
      <c r="AP118" s="227"/>
      <c r="AQ118" s="227"/>
      <c r="AR118" s="227"/>
    </row>
    <row r="119" spans="1:44">
      <c r="A119" s="208" t="s">
        <v>13</v>
      </c>
      <c r="B119" s="210">
        <f>SUM(B116:B118)</f>
        <v>0</v>
      </c>
      <c r="C119" s="210">
        <f>SUM(C116:C118)</f>
        <v>0</v>
      </c>
      <c r="D119" s="210">
        <f>SUM(D116:D118)</f>
        <v>0</v>
      </c>
      <c r="E119" s="210">
        <f>SUM(E116:E118)</f>
        <v>0</v>
      </c>
      <c r="F119" s="210">
        <f>SUM(F116:F118)</f>
        <v>0</v>
      </c>
      <c r="G119" s="210">
        <f t="shared" ref="G119:N119" si="54">SUM(G116:G118)</f>
        <v>0</v>
      </c>
      <c r="H119" s="210">
        <f t="shared" si="54"/>
        <v>0</v>
      </c>
      <c r="I119" s="210">
        <f t="shared" si="54"/>
        <v>0</v>
      </c>
      <c r="J119" s="210">
        <f t="shared" si="54"/>
        <v>0</v>
      </c>
      <c r="K119" s="210">
        <f t="shared" si="54"/>
        <v>0</v>
      </c>
      <c r="L119" s="210">
        <f t="shared" si="54"/>
        <v>0</v>
      </c>
      <c r="M119" s="210">
        <f t="shared" si="54"/>
        <v>0</v>
      </c>
      <c r="N119" s="210">
        <f t="shared" si="54"/>
        <v>0</v>
      </c>
      <c r="P119" s="208" t="s">
        <v>13</v>
      </c>
      <c r="Q119" s="210">
        <f>SUM(Q116:Q118)</f>
        <v>0</v>
      </c>
      <c r="R119" s="210">
        <f>SUM(R116:R118)</f>
        <v>0</v>
      </c>
      <c r="S119" s="210">
        <f>SUM(S116:S118)</f>
        <v>0</v>
      </c>
      <c r="T119" s="210">
        <f>SUM(T116:T118)</f>
        <v>0</v>
      </c>
      <c r="U119" s="210">
        <f>SUM(U116:U118)</f>
        <v>0</v>
      </c>
      <c r="V119" s="210">
        <f t="shared" ref="V119:AC119" si="55">SUM(V116:V118)</f>
        <v>0</v>
      </c>
      <c r="W119" s="210">
        <f t="shared" si="55"/>
        <v>0</v>
      </c>
      <c r="X119" s="210">
        <f t="shared" si="55"/>
        <v>0</v>
      </c>
      <c r="Y119" s="210">
        <f t="shared" si="55"/>
        <v>0</v>
      </c>
      <c r="Z119" s="210">
        <f t="shared" si="55"/>
        <v>0</v>
      </c>
      <c r="AA119" s="210">
        <f t="shared" si="55"/>
        <v>0</v>
      </c>
      <c r="AB119" s="210">
        <f t="shared" si="55"/>
        <v>0</v>
      </c>
      <c r="AC119" s="210">
        <f t="shared" si="55"/>
        <v>0</v>
      </c>
      <c r="AE119" s="208" t="s">
        <v>13</v>
      </c>
      <c r="AF119" s="210">
        <f>SUM(AF116:AF118)</f>
        <v>0</v>
      </c>
      <c r="AG119" s="210">
        <f>SUM(AG116:AG118)</f>
        <v>0</v>
      </c>
      <c r="AH119" s="210">
        <f>SUM(AH116:AH118)</f>
        <v>0</v>
      </c>
      <c r="AI119" s="210">
        <f>SUM(AI116:AI118)</f>
        <v>0</v>
      </c>
      <c r="AJ119" s="210">
        <f>SUM(AJ116:AJ118)</f>
        <v>0</v>
      </c>
      <c r="AK119" s="210">
        <f t="shared" ref="AK119:AR119" si="56">SUM(AK116:AK118)</f>
        <v>0</v>
      </c>
      <c r="AL119" s="210">
        <f t="shared" si="56"/>
        <v>0</v>
      </c>
      <c r="AM119" s="210">
        <f t="shared" si="56"/>
        <v>0</v>
      </c>
      <c r="AN119" s="210">
        <f t="shared" si="56"/>
        <v>0</v>
      </c>
      <c r="AO119" s="210">
        <f t="shared" si="56"/>
        <v>0</v>
      </c>
      <c r="AP119" s="210">
        <f t="shared" si="56"/>
        <v>0</v>
      </c>
      <c r="AQ119" s="210">
        <f t="shared" si="56"/>
        <v>0</v>
      </c>
      <c r="AR119" s="210">
        <f t="shared" si="56"/>
        <v>0</v>
      </c>
    </row>
    <row r="120" spans="1:44">
      <c r="A120" s="229">
        <f>'[2]Подаци о школи'!$B$25</f>
        <v>0</v>
      </c>
      <c r="B120" s="223"/>
      <c r="C120" s="223"/>
      <c r="D120" s="223"/>
      <c r="E120" s="220"/>
      <c r="G120" s="223"/>
      <c r="H120" s="223"/>
      <c r="I120" s="223"/>
      <c r="P120" s="229">
        <f>'[2]Подаци о школи'!$B$25</f>
        <v>0</v>
      </c>
      <c r="Q120" s="223"/>
      <c r="R120" s="223"/>
      <c r="S120" s="223"/>
      <c r="T120" s="220"/>
      <c r="V120" s="223"/>
      <c r="W120" s="223"/>
      <c r="X120" s="223"/>
      <c r="AE120" s="229">
        <f>'[2]Подаци о школи'!$B$25</f>
        <v>0</v>
      </c>
      <c r="AF120" s="223"/>
      <c r="AG120" s="223"/>
      <c r="AH120" s="223"/>
      <c r="AI120" s="220"/>
      <c r="AK120" s="223"/>
      <c r="AL120" s="223"/>
      <c r="AM120" s="223"/>
    </row>
    <row r="121" spans="1:44" s="214" customFormat="1" ht="67.2">
      <c r="A121" s="250" t="s">
        <v>385</v>
      </c>
      <c r="B121" s="250" t="s">
        <v>411</v>
      </c>
      <c r="C121" s="250" t="s">
        <v>412</v>
      </c>
      <c r="D121" s="250" t="s">
        <v>413</v>
      </c>
      <c r="E121" s="250" t="s">
        <v>414</v>
      </c>
      <c r="F121" s="251" t="s">
        <v>396</v>
      </c>
      <c r="G121" s="250" t="s">
        <v>397</v>
      </c>
      <c r="H121" s="250" t="s">
        <v>398</v>
      </c>
      <c r="I121" s="251" t="s">
        <v>399</v>
      </c>
      <c r="J121" s="251" t="s">
        <v>401</v>
      </c>
      <c r="K121" s="251" t="s">
        <v>416</v>
      </c>
      <c r="L121" s="251" t="s">
        <v>417</v>
      </c>
      <c r="M121" s="251" t="s">
        <v>418</v>
      </c>
      <c r="N121" s="251" t="s">
        <v>419</v>
      </c>
      <c r="P121" s="215" t="s">
        <v>385</v>
      </c>
      <c r="Q121" s="215" t="s">
        <v>411</v>
      </c>
      <c r="R121" s="215" t="s">
        <v>412</v>
      </c>
      <c r="S121" s="215" t="s">
        <v>413</v>
      </c>
      <c r="T121" s="215" t="s">
        <v>414</v>
      </c>
      <c r="U121" s="216" t="s">
        <v>396</v>
      </c>
      <c r="V121" s="215" t="s">
        <v>397</v>
      </c>
      <c r="W121" s="215" t="s">
        <v>398</v>
      </c>
      <c r="X121" s="216" t="s">
        <v>399</v>
      </c>
      <c r="Y121" s="216" t="s">
        <v>401</v>
      </c>
      <c r="Z121" s="216" t="s">
        <v>416</v>
      </c>
      <c r="AA121" s="216" t="s">
        <v>417</v>
      </c>
      <c r="AB121" s="216" t="s">
        <v>418</v>
      </c>
      <c r="AC121" s="216" t="s">
        <v>419</v>
      </c>
      <c r="AE121" s="218" t="s">
        <v>385</v>
      </c>
      <c r="AF121" s="218" t="s">
        <v>411</v>
      </c>
      <c r="AG121" s="218" t="s">
        <v>412</v>
      </c>
      <c r="AH121" s="218" t="s">
        <v>413</v>
      </c>
      <c r="AI121" s="218" t="s">
        <v>414</v>
      </c>
      <c r="AJ121" s="219" t="s">
        <v>396</v>
      </c>
      <c r="AK121" s="218" t="s">
        <v>397</v>
      </c>
      <c r="AL121" s="218" t="s">
        <v>398</v>
      </c>
      <c r="AM121" s="219" t="s">
        <v>399</v>
      </c>
      <c r="AN121" s="219" t="s">
        <v>401</v>
      </c>
      <c r="AO121" s="219" t="s">
        <v>416</v>
      </c>
      <c r="AP121" s="219" t="s">
        <v>417</v>
      </c>
      <c r="AQ121" s="219" t="s">
        <v>418</v>
      </c>
      <c r="AR121" s="219" t="s">
        <v>419</v>
      </c>
    </row>
    <row r="122" spans="1:44">
      <c r="A122" s="220" t="s">
        <v>420</v>
      </c>
      <c r="B122" s="222"/>
      <c r="C122" s="222"/>
      <c r="D122" s="222"/>
      <c r="E122" s="222"/>
      <c r="F122" s="220">
        <f>B122+C122+D122+E122</f>
        <v>0</v>
      </c>
      <c r="G122" s="222"/>
      <c r="H122" s="222"/>
      <c r="I122" s="220">
        <f>F122+G122+2*H122</f>
        <v>0</v>
      </c>
      <c r="J122" s="223"/>
      <c r="K122" s="223"/>
      <c r="L122" s="223"/>
      <c r="M122" s="223"/>
      <c r="N122" s="223"/>
      <c r="P122" s="220" t="s">
        <v>420</v>
      </c>
      <c r="Q122" s="222"/>
      <c r="R122" s="222"/>
      <c r="S122" s="222"/>
      <c r="T122" s="222"/>
      <c r="U122" s="220">
        <f>Q122+R122+S122+T122</f>
        <v>0</v>
      </c>
      <c r="V122" s="222"/>
      <c r="W122" s="222"/>
      <c r="X122" s="220">
        <f>U122+V122+2*W122</f>
        <v>0</v>
      </c>
      <c r="Y122" s="223"/>
      <c r="Z122" s="223"/>
      <c r="AA122" s="223"/>
      <c r="AB122" s="223"/>
      <c r="AC122" s="223"/>
      <c r="AE122" s="220" t="s">
        <v>420</v>
      </c>
      <c r="AF122" s="222"/>
      <c r="AG122" s="222"/>
      <c r="AH122" s="222"/>
      <c r="AI122" s="222"/>
      <c r="AJ122" s="220">
        <f>AF122+AG122+AH122+AI122</f>
        <v>0</v>
      </c>
      <c r="AK122" s="222"/>
      <c r="AL122" s="222"/>
      <c r="AM122" s="220">
        <f>AJ122+AK122+2*AL122</f>
        <v>0</v>
      </c>
      <c r="AN122" s="223"/>
      <c r="AO122" s="223"/>
      <c r="AP122" s="223"/>
      <c r="AQ122" s="223"/>
      <c r="AR122" s="223"/>
    </row>
    <row r="123" spans="1:44">
      <c r="A123" s="220" t="s">
        <v>421</v>
      </c>
      <c r="B123" s="222"/>
      <c r="C123" s="222"/>
      <c r="D123" s="222"/>
      <c r="E123" s="222"/>
      <c r="F123" s="220">
        <f>B123+C123+D123+E123</f>
        <v>0</v>
      </c>
      <c r="G123" s="223"/>
      <c r="H123" s="223"/>
      <c r="I123" s="220">
        <f>F123+G123+2*H123</f>
        <v>0</v>
      </c>
      <c r="J123" s="223"/>
      <c r="K123" s="223"/>
      <c r="L123" s="223"/>
      <c r="M123" s="223"/>
      <c r="N123" s="223"/>
      <c r="P123" s="220" t="s">
        <v>421</v>
      </c>
      <c r="Q123" s="222"/>
      <c r="R123" s="222"/>
      <c r="S123" s="222"/>
      <c r="T123" s="222"/>
      <c r="U123" s="220">
        <f>Q123+R123+S123+T123</f>
        <v>0</v>
      </c>
      <c r="V123" s="223"/>
      <c r="W123" s="223"/>
      <c r="X123" s="220">
        <f>U123+V123+2*W123</f>
        <v>0</v>
      </c>
      <c r="Y123" s="223"/>
      <c r="Z123" s="223"/>
      <c r="AA123" s="223"/>
      <c r="AB123" s="223"/>
      <c r="AC123" s="223"/>
      <c r="AE123" s="220" t="s">
        <v>421</v>
      </c>
      <c r="AF123" s="222"/>
      <c r="AG123" s="222"/>
      <c r="AH123" s="222"/>
      <c r="AI123" s="222"/>
      <c r="AJ123" s="220">
        <f>AF123+AG123+AH123+AI123</f>
        <v>0</v>
      </c>
      <c r="AK123" s="223"/>
      <c r="AL123" s="223"/>
      <c r="AM123" s="220">
        <f>AJ123+AK123+2*AL123</f>
        <v>0</v>
      </c>
      <c r="AN123" s="223"/>
      <c r="AO123" s="223"/>
      <c r="AP123" s="223"/>
      <c r="AQ123" s="223"/>
      <c r="AR123" s="223"/>
    </row>
    <row r="124" spans="1:44">
      <c r="A124" s="225" t="s">
        <v>422</v>
      </c>
      <c r="B124" s="252"/>
      <c r="C124" s="252"/>
      <c r="D124" s="252"/>
      <c r="E124" s="252"/>
      <c r="F124" s="225">
        <f>B124+C124+D124+E124</f>
        <v>0</v>
      </c>
      <c r="G124" s="227"/>
      <c r="H124" s="227"/>
      <c r="I124" s="225">
        <f>F124+G124+2*H124</f>
        <v>0</v>
      </c>
      <c r="J124" s="227"/>
      <c r="K124" s="227"/>
      <c r="L124" s="227"/>
      <c r="M124" s="227"/>
      <c r="N124" s="227"/>
      <c r="P124" s="225" t="s">
        <v>422</v>
      </c>
      <c r="Q124" s="252"/>
      <c r="R124" s="252"/>
      <c r="S124" s="252"/>
      <c r="T124" s="252"/>
      <c r="U124" s="225">
        <f>Q124+R124+S124+T124</f>
        <v>0</v>
      </c>
      <c r="V124" s="227"/>
      <c r="W124" s="227"/>
      <c r="X124" s="225">
        <f>U124+V124+2*W124</f>
        <v>0</v>
      </c>
      <c r="Y124" s="227"/>
      <c r="Z124" s="227"/>
      <c r="AA124" s="227"/>
      <c r="AB124" s="227"/>
      <c r="AC124" s="227"/>
      <c r="AE124" s="225" t="s">
        <v>422</v>
      </c>
      <c r="AF124" s="252"/>
      <c r="AG124" s="252"/>
      <c r="AH124" s="252"/>
      <c r="AI124" s="252"/>
      <c r="AJ124" s="225">
        <f>AF124+AG124+AH124+AI124</f>
        <v>0</v>
      </c>
      <c r="AK124" s="227"/>
      <c r="AL124" s="227"/>
      <c r="AM124" s="225">
        <f>AJ124+AK124+2*AL124</f>
        <v>0</v>
      </c>
      <c r="AN124" s="227"/>
      <c r="AO124" s="227"/>
      <c r="AP124" s="227"/>
      <c r="AQ124" s="227"/>
      <c r="AR124" s="227"/>
    </row>
    <row r="125" spans="1:44">
      <c r="A125" s="208" t="s">
        <v>13</v>
      </c>
      <c r="B125" s="210">
        <f>SUM(B122:B124)</f>
        <v>0</v>
      </c>
      <c r="C125" s="210">
        <f>SUM(C122:C124)</f>
        <v>0</v>
      </c>
      <c r="D125" s="210">
        <f>SUM(D122:D124)</f>
        <v>0</v>
      </c>
      <c r="E125" s="210">
        <f>SUM(E122:E124)</f>
        <v>0</v>
      </c>
      <c r="F125" s="210">
        <f>SUM(F122:F124)</f>
        <v>0</v>
      </c>
      <c r="G125" s="210">
        <f t="shared" ref="G125:N125" si="57">SUM(G122:G124)</f>
        <v>0</v>
      </c>
      <c r="H125" s="210">
        <f t="shared" si="57"/>
        <v>0</v>
      </c>
      <c r="I125" s="210">
        <f t="shared" si="57"/>
        <v>0</v>
      </c>
      <c r="J125" s="210">
        <f t="shared" si="57"/>
        <v>0</v>
      </c>
      <c r="K125" s="210">
        <f t="shared" si="57"/>
        <v>0</v>
      </c>
      <c r="L125" s="210">
        <f t="shared" si="57"/>
        <v>0</v>
      </c>
      <c r="M125" s="210">
        <f t="shared" si="57"/>
        <v>0</v>
      </c>
      <c r="N125" s="210">
        <f t="shared" si="57"/>
        <v>0</v>
      </c>
      <c r="P125" s="208" t="s">
        <v>13</v>
      </c>
      <c r="Q125" s="210">
        <f>SUM(Q122:Q124)</f>
        <v>0</v>
      </c>
      <c r="R125" s="210">
        <f>SUM(R122:R124)</f>
        <v>0</v>
      </c>
      <c r="S125" s="210">
        <f>SUM(S122:S124)</f>
        <v>0</v>
      </c>
      <c r="T125" s="210">
        <f>SUM(T122:T124)</f>
        <v>0</v>
      </c>
      <c r="U125" s="210">
        <f>SUM(U122:U124)</f>
        <v>0</v>
      </c>
      <c r="V125" s="210">
        <f t="shared" ref="V125:AC125" si="58">SUM(V122:V124)</f>
        <v>0</v>
      </c>
      <c r="W125" s="210">
        <f t="shared" si="58"/>
        <v>0</v>
      </c>
      <c r="X125" s="210">
        <f t="shared" si="58"/>
        <v>0</v>
      </c>
      <c r="Y125" s="210">
        <f t="shared" si="58"/>
        <v>0</v>
      </c>
      <c r="Z125" s="210">
        <f t="shared" si="58"/>
        <v>0</v>
      </c>
      <c r="AA125" s="210">
        <f t="shared" si="58"/>
        <v>0</v>
      </c>
      <c r="AB125" s="210">
        <f t="shared" si="58"/>
        <v>0</v>
      </c>
      <c r="AC125" s="210">
        <f t="shared" si="58"/>
        <v>0</v>
      </c>
      <c r="AE125" s="208" t="s">
        <v>13</v>
      </c>
      <c r="AF125" s="210">
        <f>SUM(AF122:AF124)</f>
        <v>0</v>
      </c>
      <c r="AG125" s="210">
        <f>SUM(AG122:AG124)</f>
        <v>0</v>
      </c>
      <c r="AH125" s="210">
        <f>SUM(AH122:AH124)</f>
        <v>0</v>
      </c>
      <c r="AI125" s="210">
        <f>SUM(AI122:AI124)</f>
        <v>0</v>
      </c>
      <c r="AJ125" s="210">
        <f>SUM(AJ122:AJ124)</f>
        <v>0</v>
      </c>
      <c r="AK125" s="210">
        <f t="shared" ref="AK125:AR125" si="59">SUM(AK122:AK124)</f>
        <v>0</v>
      </c>
      <c r="AL125" s="210">
        <f t="shared" si="59"/>
        <v>0</v>
      </c>
      <c r="AM125" s="210">
        <f t="shared" si="59"/>
        <v>0</v>
      </c>
      <c r="AN125" s="210">
        <f t="shared" si="59"/>
        <v>0</v>
      </c>
      <c r="AO125" s="210">
        <f t="shared" si="59"/>
        <v>0</v>
      </c>
      <c r="AP125" s="210">
        <f t="shared" si="59"/>
        <v>0</v>
      </c>
      <c r="AQ125" s="210">
        <f t="shared" si="59"/>
        <v>0</v>
      </c>
      <c r="AR125" s="210">
        <f t="shared" si="59"/>
        <v>0</v>
      </c>
    </row>
    <row r="126" spans="1:44">
      <c r="A126" s="229">
        <f>'[2]Подаци о школи'!$B$26</f>
        <v>0</v>
      </c>
      <c r="B126" s="223"/>
      <c r="C126" s="223"/>
      <c r="D126" s="223"/>
      <c r="E126" s="220"/>
      <c r="G126" s="223"/>
      <c r="H126" s="223"/>
      <c r="I126" s="223"/>
      <c r="P126" s="229">
        <f>'[2]Подаци о школи'!$B$26</f>
        <v>0</v>
      </c>
      <c r="Q126" s="223"/>
      <c r="R126" s="223"/>
      <c r="S126" s="223"/>
      <c r="T126" s="220"/>
      <c r="V126" s="223"/>
      <c r="W126" s="223"/>
      <c r="X126" s="223"/>
      <c r="AE126" s="229">
        <f>'[2]Подаци о школи'!$B$26</f>
        <v>0</v>
      </c>
      <c r="AF126" s="223"/>
      <c r="AG126" s="223"/>
      <c r="AH126" s="223"/>
      <c r="AI126" s="220"/>
      <c r="AK126" s="223"/>
      <c r="AL126" s="223"/>
      <c r="AM126" s="223"/>
    </row>
    <row r="127" spans="1:44" s="214" customFormat="1" ht="67.2">
      <c r="A127" s="250" t="s">
        <v>386</v>
      </c>
      <c r="B127" s="250" t="s">
        <v>411</v>
      </c>
      <c r="C127" s="250" t="s">
        <v>412</v>
      </c>
      <c r="D127" s="250" t="s">
        <v>413</v>
      </c>
      <c r="E127" s="250" t="s">
        <v>414</v>
      </c>
      <c r="F127" s="251" t="s">
        <v>396</v>
      </c>
      <c r="G127" s="250" t="s">
        <v>397</v>
      </c>
      <c r="H127" s="250" t="s">
        <v>398</v>
      </c>
      <c r="I127" s="251" t="s">
        <v>399</v>
      </c>
      <c r="J127" s="251" t="s">
        <v>401</v>
      </c>
      <c r="K127" s="251" t="s">
        <v>416</v>
      </c>
      <c r="L127" s="251" t="s">
        <v>417</v>
      </c>
      <c r="M127" s="251" t="s">
        <v>418</v>
      </c>
      <c r="N127" s="251" t="s">
        <v>419</v>
      </c>
      <c r="P127" s="215" t="s">
        <v>386</v>
      </c>
      <c r="Q127" s="215" t="s">
        <v>411</v>
      </c>
      <c r="R127" s="215" t="s">
        <v>412</v>
      </c>
      <c r="S127" s="215" t="s">
        <v>413</v>
      </c>
      <c r="T127" s="215" t="s">
        <v>414</v>
      </c>
      <c r="U127" s="216" t="s">
        <v>396</v>
      </c>
      <c r="V127" s="215" t="s">
        <v>397</v>
      </c>
      <c r="W127" s="215" t="s">
        <v>398</v>
      </c>
      <c r="X127" s="216" t="s">
        <v>399</v>
      </c>
      <c r="Y127" s="216" t="s">
        <v>401</v>
      </c>
      <c r="Z127" s="216" t="s">
        <v>416</v>
      </c>
      <c r="AA127" s="216" t="s">
        <v>417</v>
      </c>
      <c r="AB127" s="216" t="s">
        <v>418</v>
      </c>
      <c r="AC127" s="216" t="s">
        <v>419</v>
      </c>
      <c r="AE127" s="218" t="s">
        <v>386</v>
      </c>
      <c r="AF127" s="218" t="s">
        <v>411</v>
      </c>
      <c r="AG127" s="218" t="s">
        <v>412</v>
      </c>
      <c r="AH127" s="218" t="s">
        <v>413</v>
      </c>
      <c r="AI127" s="218" t="s">
        <v>414</v>
      </c>
      <c r="AJ127" s="219" t="s">
        <v>396</v>
      </c>
      <c r="AK127" s="218" t="s">
        <v>397</v>
      </c>
      <c r="AL127" s="218" t="s">
        <v>398</v>
      </c>
      <c r="AM127" s="219" t="s">
        <v>399</v>
      </c>
      <c r="AN127" s="219" t="s">
        <v>401</v>
      </c>
      <c r="AO127" s="219" t="s">
        <v>416</v>
      </c>
      <c r="AP127" s="219" t="s">
        <v>417</v>
      </c>
      <c r="AQ127" s="219" t="s">
        <v>418</v>
      </c>
      <c r="AR127" s="219" t="s">
        <v>419</v>
      </c>
    </row>
    <row r="128" spans="1:44">
      <c r="A128" s="220" t="s">
        <v>420</v>
      </c>
      <c r="B128" s="222"/>
      <c r="C128" s="222"/>
      <c r="D128" s="222"/>
      <c r="E128" s="222"/>
      <c r="F128" s="220">
        <f>B128+C128+D128+E128</f>
        <v>0</v>
      </c>
      <c r="G128" s="222"/>
      <c r="H128" s="222"/>
      <c r="I128" s="220">
        <f>F128+G128+2*H128</f>
        <v>0</v>
      </c>
      <c r="J128" s="223"/>
      <c r="K128" s="223"/>
      <c r="L128" s="223"/>
      <c r="M128" s="223"/>
      <c r="N128" s="223"/>
      <c r="P128" s="220" t="s">
        <v>420</v>
      </c>
      <c r="Q128" s="222"/>
      <c r="R128" s="222"/>
      <c r="S128" s="222"/>
      <c r="T128" s="222"/>
      <c r="U128" s="220">
        <f>Q128+R128+S128+T128</f>
        <v>0</v>
      </c>
      <c r="V128" s="222"/>
      <c r="W128" s="222"/>
      <c r="X128" s="220">
        <f>U128+V128+2*W128</f>
        <v>0</v>
      </c>
      <c r="Y128" s="223"/>
      <c r="Z128" s="223"/>
      <c r="AA128" s="223"/>
      <c r="AB128" s="223"/>
      <c r="AC128" s="223"/>
      <c r="AE128" s="220" t="s">
        <v>420</v>
      </c>
      <c r="AF128" s="222"/>
      <c r="AG128" s="222"/>
      <c r="AH128" s="222"/>
      <c r="AI128" s="222"/>
      <c r="AJ128" s="220">
        <f>AF128+AG128+AH128+AI128</f>
        <v>0</v>
      </c>
      <c r="AK128" s="222"/>
      <c r="AL128" s="222"/>
      <c r="AM128" s="220">
        <f>AJ128+AK128+2*AL128</f>
        <v>0</v>
      </c>
      <c r="AN128" s="223"/>
      <c r="AO128" s="223"/>
      <c r="AP128" s="223"/>
      <c r="AQ128" s="223"/>
      <c r="AR128" s="223"/>
    </row>
    <row r="129" spans="1:44">
      <c r="A129" s="220" t="s">
        <v>421</v>
      </c>
      <c r="B129" s="222"/>
      <c r="C129" s="222"/>
      <c r="D129" s="222"/>
      <c r="E129" s="222"/>
      <c r="F129" s="220">
        <f>B129+C129+D129+E129</f>
        <v>0</v>
      </c>
      <c r="G129" s="223"/>
      <c r="H129" s="223"/>
      <c r="I129" s="220">
        <f>F129+G129+2*H129</f>
        <v>0</v>
      </c>
      <c r="J129" s="223"/>
      <c r="K129" s="223"/>
      <c r="L129" s="223"/>
      <c r="M129" s="223"/>
      <c r="N129" s="223"/>
      <c r="P129" s="220" t="s">
        <v>421</v>
      </c>
      <c r="Q129" s="222"/>
      <c r="R129" s="222"/>
      <c r="S129" s="222"/>
      <c r="T129" s="222"/>
      <c r="U129" s="220">
        <f>Q129+R129+S129+T129</f>
        <v>0</v>
      </c>
      <c r="V129" s="223"/>
      <c r="W129" s="223"/>
      <c r="X129" s="220">
        <f>U129+V129+2*W129</f>
        <v>0</v>
      </c>
      <c r="Y129" s="223"/>
      <c r="Z129" s="223"/>
      <c r="AA129" s="223"/>
      <c r="AB129" s="223"/>
      <c r="AC129" s="223"/>
      <c r="AE129" s="220" t="s">
        <v>421</v>
      </c>
      <c r="AF129" s="222"/>
      <c r="AG129" s="222"/>
      <c r="AH129" s="222"/>
      <c r="AI129" s="222"/>
      <c r="AJ129" s="220">
        <f>AF129+AG129+AH129+AI129</f>
        <v>0</v>
      </c>
      <c r="AK129" s="223"/>
      <c r="AL129" s="223"/>
      <c r="AM129" s="220">
        <f>AJ129+AK129+2*AL129</f>
        <v>0</v>
      </c>
      <c r="AN129" s="223"/>
      <c r="AO129" s="223"/>
      <c r="AP129" s="223"/>
      <c r="AQ129" s="223"/>
      <c r="AR129" s="223"/>
    </row>
    <row r="130" spans="1:44">
      <c r="A130" s="225" t="s">
        <v>422</v>
      </c>
      <c r="B130" s="252"/>
      <c r="C130" s="252"/>
      <c r="D130" s="252"/>
      <c r="E130" s="252"/>
      <c r="F130" s="225">
        <f>B130+C130+D130+E130</f>
        <v>0</v>
      </c>
      <c r="G130" s="227"/>
      <c r="H130" s="227"/>
      <c r="I130" s="225">
        <f>F130+G130+2*H130</f>
        <v>0</v>
      </c>
      <c r="J130" s="227"/>
      <c r="K130" s="227"/>
      <c r="L130" s="227"/>
      <c r="M130" s="227"/>
      <c r="N130" s="227"/>
      <c r="P130" s="225" t="s">
        <v>422</v>
      </c>
      <c r="Q130" s="252"/>
      <c r="R130" s="252"/>
      <c r="S130" s="252"/>
      <c r="T130" s="252"/>
      <c r="U130" s="225">
        <f>Q130+R130+S130+T130</f>
        <v>0</v>
      </c>
      <c r="V130" s="227"/>
      <c r="W130" s="227"/>
      <c r="X130" s="225">
        <f>U130+V130+2*W130</f>
        <v>0</v>
      </c>
      <c r="Y130" s="227"/>
      <c r="Z130" s="227"/>
      <c r="AA130" s="227"/>
      <c r="AB130" s="227"/>
      <c r="AC130" s="227"/>
      <c r="AE130" s="220" t="s">
        <v>422</v>
      </c>
      <c r="AF130" s="222"/>
      <c r="AG130" s="222"/>
      <c r="AH130" s="222"/>
      <c r="AI130" s="222"/>
      <c r="AJ130" s="220">
        <f>AF130+AG130+AH130+AI130</f>
        <v>0</v>
      </c>
      <c r="AK130" s="223"/>
      <c r="AL130" s="223"/>
      <c r="AM130" s="220">
        <f>AJ130+AK130+2*AL130</f>
        <v>0</v>
      </c>
      <c r="AN130" s="223"/>
      <c r="AO130" s="223"/>
      <c r="AP130" s="223"/>
      <c r="AQ130" s="223"/>
      <c r="AR130" s="223"/>
    </row>
    <row r="131" spans="1:44">
      <c r="A131" s="208" t="s">
        <v>13</v>
      </c>
      <c r="B131" s="210">
        <f>SUM(B128:B130)</f>
        <v>0</v>
      </c>
      <c r="C131" s="210">
        <f>SUM(C128:C130)</f>
        <v>0</v>
      </c>
      <c r="D131" s="210">
        <f>SUM(D128:D130)</f>
        <v>0</v>
      </c>
      <c r="E131" s="210">
        <f>SUM(E128:E130)</f>
        <v>0</v>
      </c>
      <c r="F131" s="210">
        <f>SUM(F128:F130)</f>
        <v>0</v>
      </c>
      <c r="G131" s="210">
        <f t="shared" ref="G131:N131" si="60">SUM(G128:G130)</f>
        <v>0</v>
      </c>
      <c r="H131" s="210">
        <f t="shared" si="60"/>
        <v>0</v>
      </c>
      <c r="I131" s="210">
        <f t="shared" si="60"/>
        <v>0</v>
      </c>
      <c r="J131" s="210">
        <f t="shared" si="60"/>
        <v>0</v>
      </c>
      <c r="K131" s="210">
        <f t="shared" si="60"/>
        <v>0</v>
      </c>
      <c r="L131" s="210">
        <f t="shared" si="60"/>
        <v>0</v>
      </c>
      <c r="M131" s="210">
        <f t="shared" si="60"/>
        <v>0</v>
      </c>
      <c r="N131" s="210">
        <f t="shared" si="60"/>
        <v>0</v>
      </c>
      <c r="P131" s="208" t="s">
        <v>13</v>
      </c>
      <c r="Q131" s="210">
        <f>SUM(Q128:Q130)</f>
        <v>0</v>
      </c>
      <c r="R131" s="210">
        <f>SUM(R128:R130)</f>
        <v>0</v>
      </c>
      <c r="S131" s="210">
        <f>SUM(S128:S130)</f>
        <v>0</v>
      </c>
      <c r="T131" s="210">
        <f>SUM(T128:T130)</f>
        <v>0</v>
      </c>
      <c r="U131" s="210">
        <f>SUM(U128:U130)</f>
        <v>0</v>
      </c>
      <c r="V131" s="210">
        <f t="shared" ref="V131:AC131" si="61">SUM(V128:V130)</f>
        <v>0</v>
      </c>
      <c r="W131" s="210">
        <f t="shared" si="61"/>
        <v>0</v>
      </c>
      <c r="X131" s="210">
        <f t="shared" si="61"/>
        <v>0</v>
      </c>
      <c r="Y131" s="210">
        <f t="shared" si="61"/>
        <v>0</v>
      </c>
      <c r="Z131" s="210">
        <f t="shared" si="61"/>
        <v>0</v>
      </c>
      <c r="AA131" s="210">
        <f t="shared" si="61"/>
        <v>0</v>
      </c>
      <c r="AB131" s="210">
        <f t="shared" si="61"/>
        <v>0</v>
      </c>
      <c r="AC131" s="210">
        <f t="shared" si="61"/>
        <v>0</v>
      </c>
      <c r="AE131" s="208" t="s">
        <v>13</v>
      </c>
      <c r="AF131" s="210">
        <f t="shared" ref="AF131:AN131" si="62">SUM(AF128:AF130)</f>
        <v>0</v>
      </c>
      <c r="AG131" s="210">
        <f t="shared" si="62"/>
        <v>0</v>
      </c>
      <c r="AH131" s="210">
        <f t="shared" si="62"/>
        <v>0</v>
      </c>
      <c r="AI131" s="210">
        <f t="shared" si="62"/>
        <v>0</v>
      </c>
      <c r="AJ131" s="210">
        <f t="shared" si="62"/>
        <v>0</v>
      </c>
      <c r="AK131" s="210">
        <f t="shared" si="62"/>
        <v>0</v>
      </c>
      <c r="AL131" s="210">
        <f t="shared" si="62"/>
        <v>0</v>
      </c>
      <c r="AM131" s="210">
        <f t="shared" si="62"/>
        <v>0</v>
      </c>
      <c r="AN131" s="210">
        <f t="shared" si="62"/>
        <v>0</v>
      </c>
      <c r="AO131" s="210"/>
      <c r="AP131" s="210"/>
      <c r="AQ131" s="210"/>
      <c r="AR131" s="210"/>
    </row>
    <row r="132" spans="1:44">
      <c r="A132" s="229">
        <f>'[2]Подаци о школи'!$B$27</f>
        <v>0</v>
      </c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P132" s="229">
        <f>'[2]Подаци о школи'!$B$27</f>
        <v>0</v>
      </c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E132" s="229">
        <f>'[2]Подаци о школи'!$B$27</f>
        <v>0</v>
      </c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</row>
    <row r="133" spans="1:44" s="214" customFormat="1" ht="67.2">
      <c r="A133" s="250" t="s">
        <v>387</v>
      </c>
      <c r="B133" s="250" t="s">
        <v>411</v>
      </c>
      <c r="C133" s="250" t="s">
        <v>412</v>
      </c>
      <c r="D133" s="250" t="s">
        <v>413</v>
      </c>
      <c r="E133" s="250" t="s">
        <v>414</v>
      </c>
      <c r="F133" s="251" t="s">
        <v>396</v>
      </c>
      <c r="G133" s="250" t="s">
        <v>397</v>
      </c>
      <c r="H133" s="250" t="s">
        <v>398</v>
      </c>
      <c r="I133" s="251" t="s">
        <v>399</v>
      </c>
      <c r="J133" s="251" t="s">
        <v>401</v>
      </c>
      <c r="K133" s="251" t="s">
        <v>416</v>
      </c>
      <c r="L133" s="251" t="s">
        <v>417</v>
      </c>
      <c r="M133" s="251" t="s">
        <v>418</v>
      </c>
      <c r="N133" s="251" t="s">
        <v>419</v>
      </c>
      <c r="P133" s="215" t="s">
        <v>387</v>
      </c>
      <c r="Q133" s="215" t="s">
        <v>411</v>
      </c>
      <c r="R133" s="215" t="s">
        <v>412</v>
      </c>
      <c r="S133" s="215" t="s">
        <v>413</v>
      </c>
      <c r="T133" s="215" t="s">
        <v>414</v>
      </c>
      <c r="U133" s="216" t="s">
        <v>396</v>
      </c>
      <c r="V133" s="215" t="s">
        <v>397</v>
      </c>
      <c r="W133" s="215" t="s">
        <v>398</v>
      </c>
      <c r="X133" s="216" t="s">
        <v>399</v>
      </c>
      <c r="Y133" s="216" t="s">
        <v>401</v>
      </c>
      <c r="Z133" s="216" t="s">
        <v>416</v>
      </c>
      <c r="AA133" s="216" t="s">
        <v>417</v>
      </c>
      <c r="AB133" s="216" t="s">
        <v>418</v>
      </c>
      <c r="AC133" s="216" t="s">
        <v>419</v>
      </c>
      <c r="AE133" s="218" t="s">
        <v>387</v>
      </c>
      <c r="AF133" s="218" t="s">
        <v>411</v>
      </c>
      <c r="AG133" s="218" t="s">
        <v>412</v>
      </c>
      <c r="AH133" s="218" t="s">
        <v>413</v>
      </c>
      <c r="AI133" s="218" t="s">
        <v>414</v>
      </c>
      <c r="AJ133" s="219" t="s">
        <v>396</v>
      </c>
      <c r="AK133" s="218" t="s">
        <v>397</v>
      </c>
      <c r="AL133" s="218" t="s">
        <v>398</v>
      </c>
      <c r="AM133" s="219" t="s">
        <v>399</v>
      </c>
      <c r="AN133" s="219" t="s">
        <v>401</v>
      </c>
      <c r="AO133" s="219" t="s">
        <v>416</v>
      </c>
      <c r="AP133" s="219" t="s">
        <v>417</v>
      </c>
      <c r="AQ133" s="219" t="s">
        <v>418</v>
      </c>
      <c r="AR133" s="219" t="s">
        <v>419</v>
      </c>
    </row>
    <row r="134" spans="1:44">
      <c r="A134" s="220" t="s">
        <v>420</v>
      </c>
      <c r="B134" s="222"/>
      <c r="C134" s="222"/>
      <c r="D134" s="222"/>
      <c r="E134" s="222"/>
      <c r="F134" s="220">
        <f>B134+C134+D134+E134</f>
        <v>0</v>
      </c>
      <c r="G134" s="222"/>
      <c r="H134" s="222"/>
      <c r="I134" s="220">
        <f>F134+G134+2*H134</f>
        <v>0</v>
      </c>
      <c r="J134" s="223"/>
      <c r="K134" s="223"/>
      <c r="L134" s="223"/>
      <c r="M134" s="223"/>
      <c r="N134" s="223"/>
      <c r="P134" s="220" t="s">
        <v>420</v>
      </c>
      <c r="Q134" s="222"/>
      <c r="R134" s="222"/>
      <c r="S134" s="222"/>
      <c r="T134" s="222"/>
      <c r="U134" s="220">
        <f>Q134+R134+S134+T134</f>
        <v>0</v>
      </c>
      <c r="V134" s="222"/>
      <c r="W134" s="222"/>
      <c r="X134" s="220">
        <f>U134+V134+2*W134</f>
        <v>0</v>
      </c>
      <c r="Y134" s="223"/>
      <c r="Z134" s="223"/>
      <c r="AA134" s="223"/>
      <c r="AB134" s="223"/>
      <c r="AC134" s="223"/>
      <c r="AE134" s="220" t="s">
        <v>420</v>
      </c>
      <c r="AF134" s="222"/>
      <c r="AG134" s="222"/>
      <c r="AH134" s="222"/>
      <c r="AI134" s="222"/>
      <c r="AJ134" s="220">
        <f>AF134+AG134+AH134+AI134</f>
        <v>0</v>
      </c>
      <c r="AK134" s="222"/>
      <c r="AL134" s="222"/>
      <c r="AM134" s="220">
        <f>AJ134+AK134+2*AL134</f>
        <v>0</v>
      </c>
      <c r="AN134" s="223"/>
      <c r="AO134" s="223"/>
      <c r="AP134" s="223"/>
      <c r="AQ134" s="223"/>
      <c r="AR134" s="223"/>
    </row>
    <row r="135" spans="1:44">
      <c r="A135" s="220" t="s">
        <v>421</v>
      </c>
      <c r="B135" s="222"/>
      <c r="C135" s="222"/>
      <c r="D135" s="222"/>
      <c r="E135" s="222"/>
      <c r="F135" s="220">
        <f>B135+C135+D135+E135</f>
        <v>0</v>
      </c>
      <c r="G135" s="223"/>
      <c r="H135" s="223"/>
      <c r="I135" s="220">
        <f>F135+G135+2*H135</f>
        <v>0</v>
      </c>
      <c r="J135" s="223"/>
      <c r="K135" s="223"/>
      <c r="L135" s="223"/>
      <c r="M135" s="223"/>
      <c r="N135" s="223"/>
      <c r="P135" s="220" t="s">
        <v>421</v>
      </c>
      <c r="Q135" s="222"/>
      <c r="R135" s="222"/>
      <c r="S135" s="222"/>
      <c r="T135" s="222"/>
      <c r="U135" s="220">
        <f>Q135+R135+S135+T135</f>
        <v>0</v>
      </c>
      <c r="V135" s="223"/>
      <c r="W135" s="223"/>
      <c r="X135" s="220">
        <f>U135+V135+2*W135</f>
        <v>0</v>
      </c>
      <c r="Y135" s="223"/>
      <c r="Z135" s="223"/>
      <c r="AA135" s="223"/>
      <c r="AB135" s="223"/>
      <c r="AC135" s="223"/>
      <c r="AE135" s="220" t="s">
        <v>421</v>
      </c>
      <c r="AF135" s="222"/>
      <c r="AG135" s="222"/>
      <c r="AH135" s="222"/>
      <c r="AI135" s="222"/>
      <c r="AJ135" s="220">
        <f>AF135+AG135+AH135+AI135</f>
        <v>0</v>
      </c>
      <c r="AK135" s="223"/>
      <c r="AL135" s="223"/>
      <c r="AM135" s="220">
        <f>AJ135+AK135+2*AL135</f>
        <v>0</v>
      </c>
      <c r="AN135" s="223"/>
      <c r="AO135" s="223"/>
      <c r="AP135" s="223"/>
      <c r="AQ135" s="223"/>
      <c r="AR135" s="223"/>
    </row>
    <row r="136" spans="1:44">
      <c r="A136" s="225" t="s">
        <v>422</v>
      </c>
      <c r="B136" s="252"/>
      <c r="C136" s="252"/>
      <c r="D136" s="252"/>
      <c r="E136" s="252"/>
      <c r="F136" s="225">
        <f>B136+C136+D136+E136</f>
        <v>0</v>
      </c>
      <c r="G136" s="227"/>
      <c r="H136" s="227"/>
      <c r="I136" s="225">
        <f>F136+G136+2*H136</f>
        <v>0</v>
      </c>
      <c r="J136" s="227"/>
      <c r="K136" s="227"/>
      <c r="L136" s="227"/>
      <c r="M136" s="227"/>
      <c r="N136" s="227"/>
      <c r="P136" s="225" t="s">
        <v>422</v>
      </c>
      <c r="Q136" s="252"/>
      <c r="R136" s="252"/>
      <c r="S136" s="252"/>
      <c r="T136" s="252"/>
      <c r="U136" s="225">
        <f>Q136+R136+S136+T136</f>
        <v>0</v>
      </c>
      <c r="V136" s="227"/>
      <c r="W136" s="227"/>
      <c r="X136" s="225">
        <f>U136+V136+2*W136</f>
        <v>0</v>
      </c>
      <c r="Y136" s="227"/>
      <c r="Z136" s="227"/>
      <c r="AA136" s="227"/>
      <c r="AB136" s="227"/>
      <c r="AC136" s="227"/>
      <c r="AE136" s="225" t="s">
        <v>422</v>
      </c>
      <c r="AF136" s="252"/>
      <c r="AG136" s="252"/>
      <c r="AH136" s="252"/>
      <c r="AI136" s="252"/>
      <c r="AJ136" s="225">
        <f>AF136+AG136+AH136+AI136</f>
        <v>0</v>
      </c>
      <c r="AK136" s="227"/>
      <c r="AL136" s="227"/>
      <c r="AM136" s="225">
        <f>AJ136+AK136+2*AL136</f>
        <v>0</v>
      </c>
      <c r="AN136" s="227"/>
      <c r="AO136" s="227"/>
      <c r="AP136" s="227"/>
      <c r="AQ136" s="227"/>
      <c r="AR136" s="227"/>
    </row>
    <row r="137" spans="1:44">
      <c r="A137" s="208" t="s">
        <v>13</v>
      </c>
      <c r="B137" s="210">
        <f>SUM(B134:B136)</f>
        <v>0</v>
      </c>
      <c r="C137" s="210">
        <f>SUM(C134:C136)</f>
        <v>0</v>
      </c>
      <c r="D137" s="210">
        <f>SUM(D134:D136)</f>
        <v>0</v>
      </c>
      <c r="E137" s="210">
        <f>SUM(E134:E136)</f>
        <v>0</v>
      </c>
      <c r="F137" s="210">
        <f>SUM(F134:F136)</f>
        <v>0</v>
      </c>
      <c r="G137" s="210">
        <f t="shared" ref="G137:N137" si="63">SUM(G134:G136)</f>
        <v>0</v>
      </c>
      <c r="H137" s="210">
        <f t="shared" si="63"/>
        <v>0</v>
      </c>
      <c r="I137" s="210">
        <f t="shared" si="63"/>
        <v>0</v>
      </c>
      <c r="J137" s="210">
        <f t="shared" si="63"/>
        <v>0</v>
      </c>
      <c r="K137" s="210">
        <f t="shared" si="63"/>
        <v>0</v>
      </c>
      <c r="L137" s="210">
        <f t="shared" si="63"/>
        <v>0</v>
      </c>
      <c r="M137" s="210">
        <f t="shared" si="63"/>
        <v>0</v>
      </c>
      <c r="N137" s="210">
        <f t="shared" si="63"/>
        <v>0</v>
      </c>
      <c r="P137" s="208" t="s">
        <v>13</v>
      </c>
      <c r="Q137" s="210">
        <f>SUM(Q134:Q136)</f>
        <v>0</v>
      </c>
      <c r="R137" s="210">
        <f>SUM(R134:R136)</f>
        <v>0</v>
      </c>
      <c r="S137" s="210">
        <f>SUM(S134:S136)</f>
        <v>0</v>
      </c>
      <c r="T137" s="210">
        <f>SUM(T134:T136)</f>
        <v>0</v>
      </c>
      <c r="U137" s="210">
        <f>SUM(U134:U136)</f>
        <v>0</v>
      </c>
      <c r="V137" s="210">
        <f t="shared" ref="V137:AC137" si="64">SUM(V134:V136)</f>
        <v>0</v>
      </c>
      <c r="W137" s="210">
        <f t="shared" si="64"/>
        <v>0</v>
      </c>
      <c r="X137" s="210">
        <f t="shared" si="64"/>
        <v>0</v>
      </c>
      <c r="Y137" s="210">
        <f t="shared" si="64"/>
        <v>0</v>
      </c>
      <c r="Z137" s="210">
        <f t="shared" si="64"/>
        <v>0</v>
      </c>
      <c r="AA137" s="210">
        <f t="shared" si="64"/>
        <v>0</v>
      </c>
      <c r="AB137" s="210">
        <f t="shared" si="64"/>
        <v>0</v>
      </c>
      <c r="AC137" s="210">
        <f t="shared" si="64"/>
        <v>0</v>
      </c>
      <c r="AE137" s="208" t="s">
        <v>13</v>
      </c>
      <c r="AF137" s="210">
        <f>SUM(AF134:AF136)</f>
        <v>0</v>
      </c>
      <c r="AG137" s="210">
        <f>SUM(AG134:AG136)</f>
        <v>0</v>
      </c>
      <c r="AH137" s="210">
        <f>SUM(AH134:AH136)</f>
        <v>0</v>
      </c>
      <c r="AI137" s="210">
        <f>SUM(AI134:AI136)</f>
        <v>0</v>
      </c>
      <c r="AJ137" s="210">
        <f>SUM(AJ134:AJ136)</f>
        <v>0</v>
      </c>
      <c r="AK137" s="210">
        <f t="shared" ref="AK137:AR137" si="65">SUM(AK134:AK136)</f>
        <v>0</v>
      </c>
      <c r="AL137" s="210">
        <f t="shared" si="65"/>
        <v>0</v>
      </c>
      <c r="AM137" s="210">
        <f t="shared" si="65"/>
        <v>0</v>
      </c>
      <c r="AN137" s="210">
        <f t="shared" si="65"/>
        <v>0</v>
      </c>
      <c r="AO137" s="210">
        <f t="shared" si="65"/>
        <v>0</v>
      </c>
      <c r="AP137" s="210">
        <f t="shared" si="65"/>
        <v>0</v>
      </c>
      <c r="AQ137" s="210">
        <f t="shared" si="65"/>
        <v>0</v>
      </c>
      <c r="AR137" s="210">
        <f t="shared" si="65"/>
        <v>0</v>
      </c>
    </row>
    <row r="138" spans="1:44">
      <c r="A138" s="229">
        <f>'[2]Подаци о школи'!$B$28</f>
        <v>0</v>
      </c>
      <c r="B138" s="223"/>
      <c r="C138" s="223"/>
      <c r="D138" s="223"/>
      <c r="E138" s="220"/>
      <c r="G138" s="223"/>
      <c r="H138" s="223"/>
      <c r="I138" s="223"/>
      <c r="P138" s="229">
        <f>'[2]Подаци о школи'!$B$28</f>
        <v>0</v>
      </c>
      <c r="Q138" s="223"/>
      <c r="R138" s="223"/>
      <c r="S138" s="223"/>
      <c r="T138" s="220"/>
      <c r="V138" s="223"/>
      <c r="W138" s="223"/>
      <c r="X138" s="223"/>
      <c r="AE138" s="229">
        <f>'[2]Подаци о школи'!$B$28</f>
        <v>0</v>
      </c>
      <c r="AF138" s="223"/>
      <c r="AG138" s="223"/>
      <c r="AH138" s="223"/>
      <c r="AI138" s="220"/>
      <c r="AK138" s="223"/>
      <c r="AL138" s="223"/>
      <c r="AM138" s="223"/>
    </row>
    <row r="139" spans="1:44" s="214" customFormat="1" ht="67.2">
      <c r="A139" s="250" t="s">
        <v>388</v>
      </c>
      <c r="B139" s="250" t="s">
        <v>411</v>
      </c>
      <c r="C139" s="250" t="s">
        <v>412</v>
      </c>
      <c r="D139" s="250" t="s">
        <v>413</v>
      </c>
      <c r="E139" s="250" t="s">
        <v>414</v>
      </c>
      <c r="F139" s="251" t="s">
        <v>396</v>
      </c>
      <c r="G139" s="250" t="s">
        <v>397</v>
      </c>
      <c r="H139" s="250" t="s">
        <v>398</v>
      </c>
      <c r="I139" s="251" t="s">
        <v>399</v>
      </c>
      <c r="J139" s="251" t="s">
        <v>401</v>
      </c>
      <c r="K139" s="251" t="s">
        <v>416</v>
      </c>
      <c r="L139" s="251" t="s">
        <v>417</v>
      </c>
      <c r="M139" s="251" t="s">
        <v>418</v>
      </c>
      <c r="N139" s="251" t="s">
        <v>419</v>
      </c>
      <c r="P139" s="215" t="s">
        <v>388</v>
      </c>
      <c r="Q139" s="215" t="s">
        <v>411</v>
      </c>
      <c r="R139" s="215" t="s">
        <v>412</v>
      </c>
      <c r="S139" s="215" t="s">
        <v>413</v>
      </c>
      <c r="T139" s="215" t="s">
        <v>414</v>
      </c>
      <c r="U139" s="216" t="s">
        <v>396</v>
      </c>
      <c r="V139" s="215" t="s">
        <v>397</v>
      </c>
      <c r="W139" s="215" t="s">
        <v>398</v>
      </c>
      <c r="X139" s="216" t="s">
        <v>399</v>
      </c>
      <c r="Y139" s="216" t="s">
        <v>401</v>
      </c>
      <c r="Z139" s="216" t="s">
        <v>416</v>
      </c>
      <c r="AA139" s="216" t="s">
        <v>417</v>
      </c>
      <c r="AB139" s="216" t="s">
        <v>418</v>
      </c>
      <c r="AC139" s="216" t="s">
        <v>419</v>
      </c>
      <c r="AE139" s="218" t="s">
        <v>388</v>
      </c>
      <c r="AF139" s="218" t="s">
        <v>411</v>
      </c>
      <c r="AG139" s="218" t="s">
        <v>412</v>
      </c>
      <c r="AH139" s="218" t="s">
        <v>413</v>
      </c>
      <c r="AI139" s="218" t="s">
        <v>414</v>
      </c>
      <c r="AJ139" s="219" t="s">
        <v>396</v>
      </c>
      <c r="AK139" s="218" t="s">
        <v>397</v>
      </c>
      <c r="AL139" s="218" t="s">
        <v>398</v>
      </c>
      <c r="AM139" s="219" t="s">
        <v>399</v>
      </c>
      <c r="AN139" s="219" t="s">
        <v>401</v>
      </c>
      <c r="AO139" s="219" t="s">
        <v>416</v>
      </c>
      <c r="AP139" s="219" t="s">
        <v>417</v>
      </c>
      <c r="AQ139" s="219" t="s">
        <v>418</v>
      </c>
      <c r="AR139" s="219" t="s">
        <v>419</v>
      </c>
    </row>
    <row r="140" spans="1:44">
      <c r="A140" s="220" t="s">
        <v>420</v>
      </c>
      <c r="B140" s="222"/>
      <c r="C140" s="222"/>
      <c r="D140" s="222"/>
      <c r="E140" s="222"/>
      <c r="F140" s="220">
        <f>B140+C140+D140+E140</f>
        <v>0</v>
      </c>
      <c r="G140" s="222"/>
      <c r="H140" s="222"/>
      <c r="I140" s="220">
        <f>F140+G140+2*H140</f>
        <v>0</v>
      </c>
      <c r="J140" s="223"/>
      <c r="K140" s="223"/>
      <c r="L140" s="223"/>
      <c r="M140" s="223"/>
      <c r="N140" s="223"/>
      <c r="P140" s="220" t="s">
        <v>420</v>
      </c>
      <c r="Q140" s="222"/>
      <c r="R140" s="222"/>
      <c r="S140" s="222"/>
      <c r="T140" s="222"/>
      <c r="U140" s="220">
        <f>Q140+R140+S140+T140</f>
        <v>0</v>
      </c>
      <c r="V140" s="222"/>
      <c r="W140" s="222"/>
      <c r="X140" s="220">
        <f>U140+V140+2*W140</f>
        <v>0</v>
      </c>
      <c r="Y140" s="223"/>
      <c r="Z140" s="223"/>
      <c r="AA140" s="223"/>
      <c r="AB140" s="223"/>
      <c r="AC140" s="223"/>
      <c r="AE140" s="220" t="s">
        <v>420</v>
      </c>
      <c r="AF140" s="222"/>
      <c r="AG140" s="222"/>
      <c r="AH140" s="222"/>
      <c r="AI140" s="222"/>
      <c r="AJ140" s="220">
        <f>AF140+AG140+AH140+AI140</f>
        <v>0</v>
      </c>
      <c r="AK140" s="222"/>
      <c r="AL140" s="222"/>
      <c r="AM140" s="220">
        <f>AJ140+AK140+2*AL140</f>
        <v>0</v>
      </c>
      <c r="AN140" s="223"/>
      <c r="AO140" s="223"/>
      <c r="AP140" s="223"/>
      <c r="AQ140" s="223"/>
      <c r="AR140" s="223"/>
    </row>
    <row r="141" spans="1:44">
      <c r="A141" s="220" t="s">
        <v>421</v>
      </c>
      <c r="B141" s="222"/>
      <c r="C141" s="222"/>
      <c r="D141" s="222"/>
      <c r="E141" s="222"/>
      <c r="F141" s="220">
        <f>B141+C141+D141+E141</f>
        <v>0</v>
      </c>
      <c r="G141" s="223"/>
      <c r="H141" s="223"/>
      <c r="I141" s="220">
        <f>F141+G141+2*H141</f>
        <v>0</v>
      </c>
      <c r="J141" s="223"/>
      <c r="K141" s="223"/>
      <c r="L141" s="223"/>
      <c r="M141" s="223"/>
      <c r="N141" s="223"/>
      <c r="P141" s="220" t="s">
        <v>421</v>
      </c>
      <c r="Q141" s="222"/>
      <c r="R141" s="222"/>
      <c r="S141" s="222"/>
      <c r="T141" s="222"/>
      <c r="U141" s="220">
        <f>Q141+R141+S141+T141</f>
        <v>0</v>
      </c>
      <c r="V141" s="223"/>
      <c r="W141" s="223"/>
      <c r="X141" s="220">
        <f>U141+V141+2*W141</f>
        <v>0</v>
      </c>
      <c r="Y141" s="223"/>
      <c r="Z141" s="223"/>
      <c r="AA141" s="223"/>
      <c r="AB141" s="223"/>
      <c r="AC141" s="223"/>
      <c r="AE141" s="220" t="s">
        <v>421</v>
      </c>
      <c r="AF141" s="222"/>
      <c r="AG141" s="222"/>
      <c r="AH141" s="222"/>
      <c r="AI141" s="222"/>
      <c r="AJ141" s="220">
        <f>AF141+AG141+AH141+AI141</f>
        <v>0</v>
      </c>
      <c r="AK141" s="223"/>
      <c r="AL141" s="223"/>
      <c r="AM141" s="220">
        <f>AJ141+AK141+2*AL141</f>
        <v>0</v>
      </c>
      <c r="AN141" s="223"/>
      <c r="AO141" s="223"/>
      <c r="AP141" s="223"/>
      <c r="AQ141" s="223"/>
      <c r="AR141" s="223"/>
    </row>
    <row r="142" spans="1:44">
      <c r="A142" s="225" t="s">
        <v>422</v>
      </c>
      <c r="B142" s="252"/>
      <c r="C142" s="252"/>
      <c r="D142" s="252"/>
      <c r="E142" s="252"/>
      <c r="F142" s="225">
        <f>B142+C142+D142+E142</f>
        <v>0</v>
      </c>
      <c r="G142" s="227"/>
      <c r="H142" s="227"/>
      <c r="I142" s="225">
        <f>F142+G142+2*H142</f>
        <v>0</v>
      </c>
      <c r="J142" s="227"/>
      <c r="K142" s="227"/>
      <c r="L142" s="227"/>
      <c r="M142" s="227"/>
      <c r="N142" s="227"/>
      <c r="P142" s="225" t="s">
        <v>422</v>
      </c>
      <c r="Q142" s="252"/>
      <c r="R142" s="252"/>
      <c r="S142" s="252"/>
      <c r="T142" s="252"/>
      <c r="U142" s="225">
        <f>Q142+R142+S142+T142</f>
        <v>0</v>
      </c>
      <c r="V142" s="227"/>
      <c r="W142" s="227"/>
      <c r="X142" s="225">
        <f>U142+V142+2*W142</f>
        <v>0</v>
      </c>
      <c r="Y142" s="227"/>
      <c r="Z142" s="227"/>
      <c r="AA142" s="227"/>
      <c r="AB142" s="227"/>
      <c r="AC142" s="227"/>
      <c r="AE142" s="225" t="s">
        <v>422</v>
      </c>
      <c r="AF142" s="252"/>
      <c r="AG142" s="252"/>
      <c r="AH142" s="252"/>
      <c r="AI142" s="252"/>
      <c r="AJ142" s="225">
        <f>AF142+AG142+AH142+AI142</f>
        <v>0</v>
      </c>
      <c r="AK142" s="227"/>
      <c r="AL142" s="227"/>
      <c r="AM142" s="225">
        <f>AJ142+AK142+2*AL142</f>
        <v>0</v>
      </c>
      <c r="AN142" s="227"/>
      <c r="AO142" s="227"/>
      <c r="AP142" s="227"/>
      <c r="AQ142" s="227"/>
      <c r="AR142" s="227"/>
    </row>
    <row r="143" spans="1:44">
      <c r="A143" s="208" t="s">
        <v>13</v>
      </c>
      <c r="B143" s="210">
        <f>SUM(B140:B142)</f>
        <v>0</v>
      </c>
      <c r="C143" s="210">
        <f>SUM(C140:C142)</f>
        <v>0</v>
      </c>
      <c r="D143" s="210">
        <f>SUM(D140:D142)</f>
        <v>0</v>
      </c>
      <c r="E143" s="210">
        <f>SUM(E140:E142)</f>
        <v>0</v>
      </c>
      <c r="F143" s="210">
        <f>SUM(F140:F142)</f>
        <v>0</v>
      </c>
      <c r="G143" s="210">
        <f t="shared" ref="G143:M143" si="66">SUM(G140:G142)</f>
        <v>0</v>
      </c>
      <c r="H143" s="210">
        <f t="shared" si="66"/>
        <v>0</v>
      </c>
      <c r="I143" s="210">
        <f t="shared" si="66"/>
        <v>0</v>
      </c>
      <c r="J143" s="210">
        <f t="shared" si="66"/>
        <v>0</v>
      </c>
      <c r="K143" s="210">
        <f t="shared" si="66"/>
        <v>0</v>
      </c>
      <c r="L143" s="210">
        <f t="shared" si="66"/>
        <v>0</v>
      </c>
      <c r="M143" s="210">
        <f t="shared" si="66"/>
        <v>0</v>
      </c>
      <c r="N143" s="210">
        <f>SUM(N140:N142)</f>
        <v>0</v>
      </c>
      <c r="P143" s="208" t="s">
        <v>13</v>
      </c>
      <c r="Q143" s="210">
        <f>SUM(Q140:Q142)</f>
        <v>0</v>
      </c>
      <c r="R143" s="210">
        <f>SUM(R140:R142)</f>
        <v>0</v>
      </c>
      <c r="S143" s="210">
        <f>SUM(S140:S142)</f>
        <v>0</v>
      </c>
      <c r="T143" s="210">
        <f>SUM(T140:T142)</f>
        <v>0</v>
      </c>
      <c r="U143" s="210">
        <f>SUM(U140:U142)</f>
        <v>0</v>
      </c>
      <c r="V143" s="210">
        <f t="shared" ref="V143:AC143" si="67">SUM(V140:V142)</f>
        <v>0</v>
      </c>
      <c r="W143" s="210">
        <f t="shared" si="67"/>
        <v>0</v>
      </c>
      <c r="X143" s="210">
        <f t="shared" si="67"/>
        <v>0</v>
      </c>
      <c r="Y143" s="210">
        <f t="shared" si="67"/>
        <v>0</v>
      </c>
      <c r="Z143" s="210">
        <f t="shared" si="67"/>
        <v>0</v>
      </c>
      <c r="AA143" s="210">
        <f t="shared" si="67"/>
        <v>0</v>
      </c>
      <c r="AB143" s="210">
        <f t="shared" si="67"/>
        <v>0</v>
      </c>
      <c r="AC143" s="210">
        <f t="shared" si="67"/>
        <v>0</v>
      </c>
      <c r="AE143" s="208" t="s">
        <v>13</v>
      </c>
      <c r="AF143" s="210">
        <f>SUM(AF140:AF142)</f>
        <v>0</v>
      </c>
      <c r="AG143" s="210">
        <f>SUM(AG140:AG142)</f>
        <v>0</v>
      </c>
      <c r="AH143" s="210">
        <f>SUM(AH140:AH142)</f>
        <v>0</v>
      </c>
      <c r="AI143" s="210">
        <f>SUM(AI140:AI142)</f>
        <v>0</v>
      </c>
      <c r="AJ143" s="210">
        <f>SUM(AJ140:AJ142)</f>
        <v>0</v>
      </c>
      <c r="AK143" s="210">
        <f t="shared" ref="AK143:AR143" si="68">SUM(AK140:AK142)</f>
        <v>0</v>
      </c>
      <c r="AL143" s="210">
        <f t="shared" si="68"/>
        <v>0</v>
      </c>
      <c r="AM143" s="210">
        <f t="shared" si="68"/>
        <v>0</v>
      </c>
      <c r="AN143" s="210">
        <f t="shared" si="68"/>
        <v>0</v>
      </c>
      <c r="AO143" s="210">
        <f t="shared" si="68"/>
        <v>0</v>
      </c>
      <c r="AP143" s="210">
        <f t="shared" si="68"/>
        <v>0</v>
      </c>
      <c r="AQ143" s="210">
        <f t="shared" si="68"/>
        <v>0</v>
      </c>
      <c r="AR143" s="210">
        <f t="shared" si="68"/>
        <v>0</v>
      </c>
    </row>
    <row r="144" spans="1:44">
      <c r="A144" s="229">
        <f>'[2]Подаци о школи'!$B$29</f>
        <v>0</v>
      </c>
      <c r="B144" s="223"/>
      <c r="C144" s="223"/>
      <c r="D144" s="223"/>
      <c r="E144" s="220"/>
      <c r="G144" s="223"/>
      <c r="H144" s="223"/>
      <c r="I144" s="223"/>
      <c r="P144" s="229">
        <f>'[2]Подаци о школи'!$B$29</f>
        <v>0</v>
      </c>
      <c r="Q144" s="223"/>
      <c r="R144" s="223"/>
      <c r="S144" s="223"/>
      <c r="T144" s="220"/>
      <c r="V144" s="223"/>
      <c r="W144" s="223"/>
      <c r="X144" s="223"/>
      <c r="AE144" s="229">
        <f>'[2]Подаци о школи'!$B$29</f>
        <v>0</v>
      </c>
      <c r="AF144" s="223"/>
      <c r="AG144" s="223"/>
      <c r="AH144" s="223"/>
      <c r="AI144" s="220"/>
      <c r="AK144" s="223"/>
      <c r="AL144" s="223"/>
      <c r="AM144" s="223"/>
    </row>
    <row r="145" spans="1:44" s="214" customFormat="1" ht="67.2">
      <c r="A145" s="250" t="s">
        <v>389</v>
      </c>
      <c r="B145" s="250" t="s">
        <v>411</v>
      </c>
      <c r="C145" s="250" t="s">
        <v>412</v>
      </c>
      <c r="D145" s="250" t="s">
        <v>413</v>
      </c>
      <c r="E145" s="250" t="s">
        <v>414</v>
      </c>
      <c r="F145" s="251" t="s">
        <v>396</v>
      </c>
      <c r="G145" s="250" t="s">
        <v>397</v>
      </c>
      <c r="H145" s="250" t="s">
        <v>398</v>
      </c>
      <c r="I145" s="251" t="s">
        <v>399</v>
      </c>
      <c r="J145" s="251" t="s">
        <v>401</v>
      </c>
      <c r="K145" s="251" t="s">
        <v>416</v>
      </c>
      <c r="L145" s="251" t="s">
        <v>417</v>
      </c>
      <c r="M145" s="251" t="s">
        <v>418</v>
      </c>
      <c r="N145" s="251" t="s">
        <v>419</v>
      </c>
      <c r="P145" s="215" t="s">
        <v>389</v>
      </c>
      <c r="Q145" s="215" t="s">
        <v>411</v>
      </c>
      <c r="R145" s="215" t="s">
        <v>412</v>
      </c>
      <c r="S145" s="215" t="s">
        <v>413</v>
      </c>
      <c r="T145" s="215" t="s">
        <v>414</v>
      </c>
      <c r="U145" s="216" t="s">
        <v>396</v>
      </c>
      <c r="V145" s="215" t="s">
        <v>397</v>
      </c>
      <c r="W145" s="215" t="s">
        <v>398</v>
      </c>
      <c r="X145" s="216" t="s">
        <v>399</v>
      </c>
      <c r="Y145" s="216" t="s">
        <v>401</v>
      </c>
      <c r="Z145" s="216" t="s">
        <v>416</v>
      </c>
      <c r="AA145" s="216" t="s">
        <v>417</v>
      </c>
      <c r="AB145" s="216" t="s">
        <v>418</v>
      </c>
      <c r="AC145" s="216" t="s">
        <v>419</v>
      </c>
      <c r="AE145" s="218" t="s">
        <v>389</v>
      </c>
      <c r="AF145" s="218" t="s">
        <v>411</v>
      </c>
      <c r="AG145" s="218" t="s">
        <v>412</v>
      </c>
      <c r="AH145" s="218" t="s">
        <v>413</v>
      </c>
      <c r="AI145" s="218" t="s">
        <v>414</v>
      </c>
      <c r="AJ145" s="219" t="s">
        <v>396</v>
      </c>
      <c r="AK145" s="218" t="s">
        <v>397</v>
      </c>
      <c r="AL145" s="218" t="s">
        <v>398</v>
      </c>
      <c r="AM145" s="219" t="s">
        <v>399</v>
      </c>
      <c r="AN145" s="219" t="s">
        <v>401</v>
      </c>
      <c r="AO145" s="219" t="s">
        <v>416</v>
      </c>
      <c r="AP145" s="219" t="s">
        <v>417</v>
      </c>
      <c r="AQ145" s="219" t="s">
        <v>418</v>
      </c>
      <c r="AR145" s="219" t="s">
        <v>419</v>
      </c>
    </row>
    <row r="146" spans="1:44">
      <c r="A146" s="220" t="s">
        <v>420</v>
      </c>
      <c r="B146" s="222"/>
      <c r="C146" s="222"/>
      <c r="D146" s="222"/>
      <c r="E146" s="222"/>
      <c r="F146" s="220">
        <f>B146+C146+D146+E146</f>
        <v>0</v>
      </c>
      <c r="G146" s="222"/>
      <c r="H146" s="222"/>
      <c r="I146" s="220">
        <f>F146+G146+2*H146</f>
        <v>0</v>
      </c>
      <c r="J146" s="223"/>
      <c r="K146" s="223"/>
      <c r="L146" s="223"/>
      <c r="M146" s="223"/>
      <c r="N146" s="223"/>
      <c r="P146" s="220" t="s">
        <v>420</v>
      </c>
      <c r="Q146" s="222"/>
      <c r="R146" s="222"/>
      <c r="S146" s="222"/>
      <c r="T146" s="222"/>
      <c r="U146" s="220">
        <f>Q146+R146+S146+T146</f>
        <v>0</v>
      </c>
      <c r="V146" s="222"/>
      <c r="W146" s="222"/>
      <c r="X146" s="220">
        <f>U146+V146+2*W146</f>
        <v>0</v>
      </c>
      <c r="Y146" s="223"/>
      <c r="Z146" s="223"/>
      <c r="AA146" s="223"/>
      <c r="AB146" s="223"/>
      <c r="AC146" s="223"/>
      <c r="AE146" s="220" t="s">
        <v>420</v>
      </c>
      <c r="AF146" s="222"/>
      <c r="AG146" s="222"/>
      <c r="AH146" s="222"/>
      <c r="AI146" s="222"/>
      <c r="AJ146" s="220">
        <f>AF146+AG146+AH146+AI146</f>
        <v>0</v>
      </c>
      <c r="AK146" s="222"/>
      <c r="AL146" s="222"/>
      <c r="AM146" s="220">
        <f>AJ146+AK146+2*AL146</f>
        <v>0</v>
      </c>
      <c r="AN146" s="223"/>
      <c r="AO146" s="223"/>
      <c r="AP146" s="223"/>
      <c r="AQ146" s="223"/>
      <c r="AR146" s="223"/>
    </row>
    <row r="147" spans="1:44">
      <c r="A147" s="220" t="s">
        <v>421</v>
      </c>
      <c r="B147" s="222"/>
      <c r="C147" s="222"/>
      <c r="D147" s="222"/>
      <c r="E147" s="222"/>
      <c r="F147" s="220">
        <f>B147+C147+D147+E147</f>
        <v>0</v>
      </c>
      <c r="G147" s="223"/>
      <c r="H147" s="223"/>
      <c r="I147" s="220">
        <f>F147+G147+2*H147</f>
        <v>0</v>
      </c>
      <c r="J147" s="223"/>
      <c r="K147" s="223"/>
      <c r="L147" s="223"/>
      <c r="M147" s="223"/>
      <c r="N147" s="223"/>
      <c r="P147" s="220" t="s">
        <v>421</v>
      </c>
      <c r="Q147" s="222"/>
      <c r="R147" s="222"/>
      <c r="S147" s="222"/>
      <c r="T147" s="222"/>
      <c r="U147" s="220">
        <f>Q147+R147+S147+T147</f>
        <v>0</v>
      </c>
      <c r="V147" s="223"/>
      <c r="W147" s="223"/>
      <c r="X147" s="220">
        <f>U147+V147+2*W147</f>
        <v>0</v>
      </c>
      <c r="Y147" s="223"/>
      <c r="Z147" s="223"/>
      <c r="AA147" s="223"/>
      <c r="AB147" s="223"/>
      <c r="AC147" s="223"/>
      <c r="AE147" s="220" t="s">
        <v>421</v>
      </c>
      <c r="AF147" s="222"/>
      <c r="AG147" s="222"/>
      <c r="AH147" s="222"/>
      <c r="AI147" s="222"/>
      <c r="AJ147" s="220">
        <f>AF147+AG147+AH147+AI147</f>
        <v>0</v>
      </c>
      <c r="AK147" s="223"/>
      <c r="AL147" s="223"/>
      <c r="AM147" s="220">
        <f>AJ147+AK147+2*AL147</f>
        <v>0</v>
      </c>
      <c r="AN147" s="223"/>
      <c r="AO147" s="223"/>
      <c r="AP147" s="223"/>
      <c r="AQ147" s="223"/>
      <c r="AR147" s="223"/>
    </row>
    <row r="148" spans="1:44">
      <c r="A148" s="225" t="s">
        <v>422</v>
      </c>
      <c r="B148" s="252"/>
      <c r="C148" s="252"/>
      <c r="D148" s="252"/>
      <c r="E148" s="252"/>
      <c r="F148" s="225">
        <f>B148+C148+D148+E148</f>
        <v>0</v>
      </c>
      <c r="G148" s="227"/>
      <c r="H148" s="227"/>
      <c r="I148" s="225">
        <f>F148+G148+2*H148</f>
        <v>0</v>
      </c>
      <c r="J148" s="227"/>
      <c r="K148" s="227"/>
      <c r="L148" s="227"/>
      <c r="M148" s="227"/>
      <c r="N148" s="227"/>
      <c r="P148" s="225" t="s">
        <v>422</v>
      </c>
      <c r="Q148" s="252"/>
      <c r="R148" s="252"/>
      <c r="S148" s="252"/>
      <c r="T148" s="252"/>
      <c r="U148" s="225">
        <f>Q148+R148+S148+T148</f>
        <v>0</v>
      </c>
      <c r="V148" s="227"/>
      <c r="W148" s="227"/>
      <c r="X148" s="225">
        <f>U148+V148+2*W148</f>
        <v>0</v>
      </c>
      <c r="Y148" s="227"/>
      <c r="Z148" s="227"/>
      <c r="AA148" s="227"/>
      <c r="AB148" s="227"/>
      <c r="AC148" s="227"/>
      <c r="AE148" s="225" t="s">
        <v>422</v>
      </c>
      <c r="AF148" s="252"/>
      <c r="AG148" s="252"/>
      <c r="AH148" s="252"/>
      <c r="AI148" s="252"/>
      <c r="AJ148" s="225">
        <f>AF148+AG148+AH148+AI148</f>
        <v>0</v>
      </c>
      <c r="AK148" s="227"/>
      <c r="AL148" s="227"/>
      <c r="AM148" s="225">
        <f>AJ148+AK148+2*AL148</f>
        <v>0</v>
      </c>
      <c r="AN148" s="227"/>
      <c r="AO148" s="227"/>
      <c r="AP148" s="227"/>
      <c r="AQ148" s="227"/>
      <c r="AR148" s="227"/>
    </row>
    <row r="149" spans="1:44">
      <c r="A149" s="208" t="s">
        <v>13</v>
      </c>
      <c r="B149" s="210">
        <f>SUM(B146:B148)</f>
        <v>0</v>
      </c>
      <c r="C149" s="210">
        <f>SUM(C146:C148)</f>
        <v>0</v>
      </c>
      <c r="D149" s="210">
        <f>SUM(D146:D148)</f>
        <v>0</v>
      </c>
      <c r="E149" s="210">
        <f>SUM(E146:E148)</f>
        <v>0</v>
      </c>
      <c r="F149" s="210">
        <f>SUM(F146:F148)</f>
        <v>0</v>
      </c>
      <c r="G149" s="210">
        <f t="shared" ref="G149:N149" si="69">SUM(G146:G148)</f>
        <v>0</v>
      </c>
      <c r="H149" s="210">
        <f t="shared" si="69"/>
        <v>0</v>
      </c>
      <c r="I149" s="210">
        <f t="shared" si="69"/>
        <v>0</v>
      </c>
      <c r="J149" s="210">
        <f t="shared" si="69"/>
        <v>0</v>
      </c>
      <c r="K149" s="210">
        <f t="shared" si="69"/>
        <v>0</v>
      </c>
      <c r="L149" s="210">
        <f t="shared" si="69"/>
        <v>0</v>
      </c>
      <c r="M149" s="210">
        <f t="shared" si="69"/>
        <v>0</v>
      </c>
      <c r="N149" s="210">
        <f t="shared" si="69"/>
        <v>0</v>
      </c>
      <c r="P149" s="208" t="s">
        <v>13</v>
      </c>
      <c r="Q149" s="210">
        <f>SUM(Q146:Q148)</f>
        <v>0</v>
      </c>
      <c r="R149" s="210">
        <f>SUM(R146:R148)</f>
        <v>0</v>
      </c>
      <c r="S149" s="210">
        <f>SUM(S146:S148)</f>
        <v>0</v>
      </c>
      <c r="T149" s="210">
        <f>SUM(T146:T148)</f>
        <v>0</v>
      </c>
      <c r="U149" s="210">
        <f>SUM(U146:U148)</f>
        <v>0</v>
      </c>
      <c r="V149" s="210">
        <f t="shared" ref="V149:AC149" si="70">SUM(V146:V148)</f>
        <v>0</v>
      </c>
      <c r="W149" s="210">
        <f t="shared" si="70"/>
        <v>0</v>
      </c>
      <c r="X149" s="210">
        <f t="shared" si="70"/>
        <v>0</v>
      </c>
      <c r="Y149" s="210">
        <f t="shared" si="70"/>
        <v>0</v>
      </c>
      <c r="Z149" s="210">
        <f t="shared" si="70"/>
        <v>0</v>
      </c>
      <c r="AA149" s="210">
        <f t="shared" si="70"/>
        <v>0</v>
      </c>
      <c r="AB149" s="210">
        <f t="shared" si="70"/>
        <v>0</v>
      </c>
      <c r="AC149" s="210">
        <f t="shared" si="70"/>
        <v>0</v>
      </c>
      <c r="AE149" s="208" t="s">
        <v>13</v>
      </c>
      <c r="AF149" s="210">
        <f>SUM(AF146:AF148)</f>
        <v>0</v>
      </c>
      <c r="AG149" s="210">
        <f>SUM(AG146:AG148)</f>
        <v>0</v>
      </c>
      <c r="AH149" s="210">
        <f>SUM(AH146:AH148)</f>
        <v>0</v>
      </c>
      <c r="AI149" s="210">
        <f>SUM(AI146:AI148)</f>
        <v>0</v>
      </c>
      <c r="AJ149" s="210">
        <f>SUM(AJ146:AJ148)</f>
        <v>0</v>
      </c>
      <c r="AK149" s="210">
        <f t="shared" ref="AK149:AR149" si="71">SUM(AK146:AK148)</f>
        <v>0</v>
      </c>
      <c r="AL149" s="210">
        <f t="shared" si="71"/>
        <v>0</v>
      </c>
      <c r="AM149" s="210">
        <f t="shared" si="71"/>
        <v>0</v>
      </c>
      <c r="AN149" s="210">
        <f t="shared" si="71"/>
        <v>0</v>
      </c>
      <c r="AO149" s="210">
        <f t="shared" si="71"/>
        <v>0</v>
      </c>
      <c r="AP149" s="210">
        <f t="shared" si="71"/>
        <v>0</v>
      </c>
      <c r="AQ149" s="210">
        <f t="shared" si="71"/>
        <v>0</v>
      </c>
      <c r="AR149" s="210">
        <f t="shared" si="71"/>
        <v>0</v>
      </c>
    </row>
    <row r="150" spans="1:44">
      <c r="A150" s="229">
        <f>'[2]Подаци о школи'!$B$30</f>
        <v>0</v>
      </c>
      <c r="B150" s="223"/>
      <c r="C150" s="223"/>
      <c r="D150" s="223"/>
      <c r="E150" s="220"/>
      <c r="G150" s="223"/>
      <c r="H150" s="223"/>
      <c r="I150" s="223"/>
      <c r="P150" s="229">
        <f>'[2]Подаци о школи'!$B$30</f>
        <v>0</v>
      </c>
      <c r="Q150" s="223"/>
      <c r="R150" s="223"/>
      <c r="S150" s="223"/>
      <c r="T150" s="220"/>
      <c r="V150" s="223"/>
      <c r="W150" s="223"/>
      <c r="X150" s="223"/>
      <c r="AE150" s="229">
        <f>'[2]Подаци о школи'!$B$30</f>
        <v>0</v>
      </c>
      <c r="AF150" s="223"/>
      <c r="AG150" s="223"/>
      <c r="AH150" s="223"/>
      <c r="AI150" s="220"/>
      <c r="AK150" s="223"/>
      <c r="AL150" s="223"/>
      <c r="AM150" s="223"/>
    </row>
    <row r="151" spans="1:44" s="214" customFormat="1" ht="67.2">
      <c r="A151" s="250" t="s">
        <v>390</v>
      </c>
      <c r="B151" s="250" t="s">
        <v>411</v>
      </c>
      <c r="C151" s="250" t="s">
        <v>412</v>
      </c>
      <c r="D151" s="250" t="s">
        <v>413</v>
      </c>
      <c r="E151" s="250" t="s">
        <v>414</v>
      </c>
      <c r="F151" s="251" t="s">
        <v>396</v>
      </c>
      <c r="G151" s="250" t="s">
        <v>397</v>
      </c>
      <c r="H151" s="250" t="s">
        <v>398</v>
      </c>
      <c r="I151" s="251" t="s">
        <v>399</v>
      </c>
      <c r="J151" s="251" t="s">
        <v>401</v>
      </c>
      <c r="K151" s="251" t="s">
        <v>416</v>
      </c>
      <c r="L151" s="251" t="s">
        <v>417</v>
      </c>
      <c r="M151" s="251" t="s">
        <v>418</v>
      </c>
      <c r="N151" s="251" t="s">
        <v>419</v>
      </c>
      <c r="P151" s="215" t="s">
        <v>390</v>
      </c>
      <c r="Q151" s="215" t="s">
        <v>411</v>
      </c>
      <c r="R151" s="215" t="s">
        <v>412</v>
      </c>
      <c r="S151" s="215" t="s">
        <v>413</v>
      </c>
      <c r="T151" s="215" t="s">
        <v>414</v>
      </c>
      <c r="U151" s="216" t="s">
        <v>396</v>
      </c>
      <c r="V151" s="215" t="s">
        <v>397</v>
      </c>
      <c r="W151" s="215" t="s">
        <v>398</v>
      </c>
      <c r="X151" s="216" t="s">
        <v>399</v>
      </c>
      <c r="Y151" s="216" t="s">
        <v>401</v>
      </c>
      <c r="Z151" s="216" t="s">
        <v>416</v>
      </c>
      <c r="AA151" s="216" t="s">
        <v>417</v>
      </c>
      <c r="AB151" s="216" t="s">
        <v>418</v>
      </c>
      <c r="AC151" s="216" t="s">
        <v>419</v>
      </c>
      <c r="AE151" s="218" t="s">
        <v>390</v>
      </c>
      <c r="AF151" s="218" t="s">
        <v>411</v>
      </c>
      <c r="AG151" s="218" t="s">
        <v>412</v>
      </c>
      <c r="AH151" s="218" t="s">
        <v>413</v>
      </c>
      <c r="AI151" s="218" t="s">
        <v>414</v>
      </c>
      <c r="AJ151" s="219" t="s">
        <v>396</v>
      </c>
      <c r="AK151" s="218" t="s">
        <v>397</v>
      </c>
      <c r="AL151" s="218" t="s">
        <v>398</v>
      </c>
      <c r="AM151" s="219" t="s">
        <v>399</v>
      </c>
      <c r="AN151" s="219" t="s">
        <v>401</v>
      </c>
      <c r="AO151" s="219" t="s">
        <v>416</v>
      </c>
      <c r="AP151" s="219" t="s">
        <v>417</v>
      </c>
      <c r="AQ151" s="219" t="s">
        <v>418</v>
      </c>
      <c r="AR151" s="219" t="s">
        <v>419</v>
      </c>
    </row>
    <row r="152" spans="1:44">
      <c r="A152" s="220" t="s">
        <v>420</v>
      </c>
      <c r="B152" s="222"/>
      <c r="C152" s="222"/>
      <c r="D152" s="222"/>
      <c r="E152" s="222"/>
      <c r="F152" s="220">
        <f>B152+C152+D152+E152</f>
        <v>0</v>
      </c>
      <c r="G152" s="222"/>
      <c r="H152" s="222"/>
      <c r="I152" s="220">
        <f>F152+G152+2*H152</f>
        <v>0</v>
      </c>
      <c r="J152" s="223"/>
      <c r="K152" s="223"/>
      <c r="L152" s="223"/>
      <c r="M152" s="223"/>
      <c r="N152" s="223"/>
      <c r="P152" s="220" t="s">
        <v>420</v>
      </c>
      <c r="Q152" s="222"/>
      <c r="R152" s="222"/>
      <c r="S152" s="222"/>
      <c r="T152" s="222"/>
      <c r="U152" s="220">
        <f>Q152+R152+S152+T152</f>
        <v>0</v>
      </c>
      <c r="V152" s="222"/>
      <c r="W152" s="222"/>
      <c r="X152" s="220">
        <f>U152+V152+2*W152</f>
        <v>0</v>
      </c>
      <c r="Y152" s="223"/>
      <c r="Z152" s="223"/>
      <c r="AA152" s="223"/>
      <c r="AB152" s="223"/>
      <c r="AC152" s="223"/>
      <c r="AE152" s="220" t="s">
        <v>420</v>
      </c>
      <c r="AF152" s="222"/>
      <c r="AG152" s="222"/>
      <c r="AH152" s="222"/>
      <c r="AI152" s="222"/>
      <c r="AJ152" s="220">
        <f>AF152+AG152+AH152+AI152</f>
        <v>0</v>
      </c>
      <c r="AK152" s="222"/>
      <c r="AL152" s="222"/>
      <c r="AM152" s="220">
        <f>AJ152+AK152+2*AL152</f>
        <v>0</v>
      </c>
      <c r="AN152" s="223"/>
      <c r="AO152" s="223"/>
      <c r="AP152" s="223"/>
      <c r="AQ152" s="223"/>
      <c r="AR152" s="223"/>
    </row>
    <row r="153" spans="1:44">
      <c r="A153" s="220" t="s">
        <v>421</v>
      </c>
      <c r="B153" s="222"/>
      <c r="C153" s="222"/>
      <c r="D153" s="222"/>
      <c r="E153" s="222"/>
      <c r="F153" s="220">
        <f>B153+C153+D153+E153</f>
        <v>0</v>
      </c>
      <c r="G153" s="223"/>
      <c r="H153" s="223"/>
      <c r="I153" s="220">
        <f>F153+G153+2*H153</f>
        <v>0</v>
      </c>
      <c r="J153" s="223"/>
      <c r="K153" s="223"/>
      <c r="L153" s="223"/>
      <c r="M153" s="223"/>
      <c r="N153" s="223"/>
      <c r="P153" s="220" t="s">
        <v>421</v>
      </c>
      <c r="Q153" s="222"/>
      <c r="R153" s="222"/>
      <c r="S153" s="222"/>
      <c r="T153" s="222"/>
      <c r="U153" s="220">
        <f>Q153+R153+S153+T153</f>
        <v>0</v>
      </c>
      <c r="V153" s="223"/>
      <c r="W153" s="223"/>
      <c r="X153" s="220">
        <f>U153+V153+2*W153</f>
        <v>0</v>
      </c>
      <c r="Y153" s="223"/>
      <c r="Z153" s="223"/>
      <c r="AA153" s="223"/>
      <c r="AB153" s="223"/>
      <c r="AC153" s="223"/>
      <c r="AE153" s="220" t="s">
        <v>421</v>
      </c>
      <c r="AF153" s="222"/>
      <c r="AG153" s="222"/>
      <c r="AH153" s="222"/>
      <c r="AI153" s="222"/>
      <c r="AJ153" s="220">
        <f>AF153+AG153+AH153+AI153</f>
        <v>0</v>
      </c>
      <c r="AK153" s="223"/>
      <c r="AL153" s="223"/>
      <c r="AM153" s="220">
        <f>AJ153+AK153+2*AL153</f>
        <v>0</v>
      </c>
      <c r="AN153" s="223"/>
      <c r="AO153" s="223"/>
      <c r="AP153" s="223"/>
      <c r="AQ153" s="223"/>
      <c r="AR153" s="223"/>
    </row>
    <row r="154" spans="1:44">
      <c r="A154" s="225" t="s">
        <v>422</v>
      </c>
      <c r="B154" s="252"/>
      <c r="C154" s="252"/>
      <c r="D154" s="252"/>
      <c r="E154" s="252"/>
      <c r="F154" s="225">
        <f>B154+C154+D154+E154</f>
        <v>0</v>
      </c>
      <c r="G154" s="227"/>
      <c r="H154" s="227"/>
      <c r="I154" s="225">
        <f>F154+G154+2*H154</f>
        <v>0</v>
      </c>
      <c r="J154" s="227"/>
      <c r="K154" s="227"/>
      <c r="L154" s="227"/>
      <c r="M154" s="227"/>
      <c r="N154" s="227"/>
      <c r="P154" s="225" t="s">
        <v>422</v>
      </c>
      <c r="Q154" s="252"/>
      <c r="R154" s="252"/>
      <c r="S154" s="252"/>
      <c r="T154" s="252"/>
      <c r="U154" s="225">
        <f>Q154+R154+S154+T154</f>
        <v>0</v>
      </c>
      <c r="V154" s="227"/>
      <c r="W154" s="227"/>
      <c r="X154" s="225">
        <f>U154+V154+2*W154</f>
        <v>0</v>
      </c>
      <c r="Y154" s="227"/>
      <c r="Z154" s="227"/>
      <c r="AA154" s="227"/>
      <c r="AB154" s="227"/>
      <c r="AC154" s="227"/>
      <c r="AE154" s="225" t="s">
        <v>422</v>
      </c>
      <c r="AF154" s="252"/>
      <c r="AG154" s="252"/>
      <c r="AH154" s="252"/>
      <c r="AI154" s="252"/>
      <c r="AJ154" s="225">
        <f>AF154+AG154+AH154+AI154</f>
        <v>0</v>
      </c>
      <c r="AK154" s="227"/>
      <c r="AL154" s="227"/>
      <c r="AM154" s="225">
        <f>AJ154+AK154+2*AL154</f>
        <v>0</v>
      </c>
      <c r="AN154" s="227"/>
      <c r="AO154" s="227"/>
      <c r="AP154" s="227"/>
      <c r="AQ154" s="227"/>
      <c r="AR154" s="227"/>
    </row>
    <row r="155" spans="1:44">
      <c r="A155" s="208" t="s">
        <v>13</v>
      </c>
      <c r="B155" s="210">
        <f>SUM(B152:B154)</f>
        <v>0</v>
      </c>
      <c r="C155" s="210">
        <f>SUM(C152:C154)</f>
        <v>0</v>
      </c>
      <c r="D155" s="210">
        <f>SUM(D152:D154)</f>
        <v>0</v>
      </c>
      <c r="E155" s="210">
        <f>SUM(E152:E154)</f>
        <v>0</v>
      </c>
      <c r="F155" s="210">
        <f>SUM(F152:F154)</f>
        <v>0</v>
      </c>
      <c r="G155" s="210">
        <f t="shared" ref="G155:N155" si="72">SUM(G152:G154)</f>
        <v>0</v>
      </c>
      <c r="H155" s="210">
        <f t="shared" si="72"/>
        <v>0</v>
      </c>
      <c r="I155" s="210">
        <f t="shared" si="72"/>
        <v>0</v>
      </c>
      <c r="J155" s="210">
        <f t="shared" si="72"/>
        <v>0</v>
      </c>
      <c r="K155" s="210">
        <f t="shared" si="72"/>
        <v>0</v>
      </c>
      <c r="L155" s="210">
        <f t="shared" si="72"/>
        <v>0</v>
      </c>
      <c r="M155" s="210">
        <f t="shared" si="72"/>
        <v>0</v>
      </c>
      <c r="N155" s="210">
        <f t="shared" si="72"/>
        <v>0</v>
      </c>
      <c r="P155" s="208" t="s">
        <v>13</v>
      </c>
      <c r="Q155" s="210">
        <f>SUM(Q152:Q154)</f>
        <v>0</v>
      </c>
      <c r="R155" s="210">
        <f>SUM(R152:R154)</f>
        <v>0</v>
      </c>
      <c r="S155" s="210">
        <f>SUM(S152:S154)</f>
        <v>0</v>
      </c>
      <c r="T155" s="210">
        <f>SUM(T152:T154)</f>
        <v>0</v>
      </c>
      <c r="U155" s="210">
        <f>SUM(U152:U154)</f>
        <v>0</v>
      </c>
      <c r="V155" s="210">
        <f t="shared" ref="V155:AC155" si="73">SUM(V152:V154)</f>
        <v>0</v>
      </c>
      <c r="W155" s="210">
        <f t="shared" si="73"/>
        <v>0</v>
      </c>
      <c r="X155" s="210">
        <f t="shared" si="73"/>
        <v>0</v>
      </c>
      <c r="Y155" s="210">
        <f t="shared" si="73"/>
        <v>0</v>
      </c>
      <c r="Z155" s="210">
        <f t="shared" si="73"/>
        <v>0</v>
      </c>
      <c r="AA155" s="210">
        <f t="shared" si="73"/>
        <v>0</v>
      </c>
      <c r="AB155" s="210">
        <f t="shared" si="73"/>
        <v>0</v>
      </c>
      <c r="AC155" s="210">
        <f t="shared" si="73"/>
        <v>0</v>
      </c>
      <c r="AE155" s="208" t="s">
        <v>13</v>
      </c>
      <c r="AF155" s="210">
        <f>SUM(AF152:AF154)</f>
        <v>0</v>
      </c>
      <c r="AG155" s="210">
        <f>SUM(AG152:AG154)</f>
        <v>0</v>
      </c>
      <c r="AH155" s="210">
        <f>SUM(AH152:AH154)</f>
        <v>0</v>
      </c>
      <c r="AI155" s="210">
        <f>SUM(AI152:AI154)</f>
        <v>0</v>
      </c>
      <c r="AJ155" s="210">
        <f>SUM(AJ152:AJ154)</f>
        <v>0</v>
      </c>
      <c r="AK155" s="210">
        <f t="shared" ref="AK155:AR155" si="74">SUM(AK152:AK154)</f>
        <v>0</v>
      </c>
      <c r="AL155" s="210">
        <f t="shared" si="74"/>
        <v>0</v>
      </c>
      <c r="AM155" s="210">
        <f t="shared" si="74"/>
        <v>0</v>
      </c>
      <c r="AN155" s="210">
        <f t="shared" si="74"/>
        <v>0</v>
      </c>
      <c r="AO155" s="210">
        <f t="shared" si="74"/>
        <v>0</v>
      </c>
      <c r="AP155" s="210">
        <f t="shared" si="74"/>
        <v>0</v>
      </c>
      <c r="AQ155" s="210">
        <f t="shared" si="74"/>
        <v>0</v>
      </c>
      <c r="AR155" s="210">
        <f t="shared" si="74"/>
        <v>0</v>
      </c>
    </row>
    <row r="156" spans="1:44">
      <c r="A156" s="229">
        <f>'[2]Подаци о школи'!$B$31</f>
        <v>0</v>
      </c>
      <c r="B156" s="223"/>
      <c r="C156" s="223"/>
      <c r="D156" s="223"/>
      <c r="E156" s="220"/>
      <c r="G156" s="223"/>
      <c r="H156" s="223"/>
      <c r="I156" s="223"/>
      <c r="P156" s="229">
        <f>'[2]Подаци о школи'!$B$31</f>
        <v>0</v>
      </c>
      <c r="Q156" s="223"/>
      <c r="R156" s="223"/>
      <c r="S156" s="223"/>
      <c r="T156" s="220"/>
      <c r="V156" s="223"/>
      <c r="W156" s="223"/>
      <c r="X156" s="223"/>
      <c r="AE156" s="229">
        <f>'[2]Подаци о школи'!$B$31</f>
        <v>0</v>
      </c>
      <c r="AF156" s="223"/>
      <c r="AG156" s="223"/>
      <c r="AH156" s="223"/>
      <c r="AI156" s="220"/>
      <c r="AK156" s="223"/>
      <c r="AL156" s="223"/>
      <c r="AM156" s="223"/>
    </row>
    <row r="157" spans="1:44" s="214" customFormat="1" ht="67.2">
      <c r="A157" s="250" t="s">
        <v>391</v>
      </c>
      <c r="B157" s="250" t="s">
        <v>411</v>
      </c>
      <c r="C157" s="250" t="s">
        <v>412</v>
      </c>
      <c r="D157" s="250" t="s">
        <v>413</v>
      </c>
      <c r="E157" s="250" t="s">
        <v>414</v>
      </c>
      <c r="F157" s="251" t="s">
        <v>396</v>
      </c>
      <c r="G157" s="250" t="s">
        <v>397</v>
      </c>
      <c r="H157" s="250" t="s">
        <v>398</v>
      </c>
      <c r="I157" s="251" t="s">
        <v>399</v>
      </c>
      <c r="J157" s="251" t="s">
        <v>401</v>
      </c>
      <c r="K157" s="251" t="s">
        <v>416</v>
      </c>
      <c r="L157" s="251" t="s">
        <v>417</v>
      </c>
      <c r="M157" s="251" t="s">
        <v>418</v>
      </c>
      <c r="N157" s="251" t="s">
        <v>419</v>
      </c>
      <c r="P157" s="215" t="s">
        <v>391</v>
      </c>
      <c r="Q157" s="215" t="s">
        <v>411</v>
      </c>
      <c r="R157" s="215" t="s">
        <v>412</v>
      </c>
      <c r="S157" s="215" t="s">
        <v>413</v>
      </c>
      <c r="T157" s="215" t="s">
        <v>414</v>
      </c>
      <c r="U157" s="216" t="s">
        <v>396</v>
      </c>
      <c r="V157" s="215" t="s">
        <v>397</v>
      </c>
      <c r="W157" s="215" t="s">
        <v>398</v>
      </c>
      <c r="X157" s="216" t="s">
        <v>399</v>
      </c>
      <c r="Y157" s="216" t="s">
        <v>401</v>
      </c>
      <c r="Z157" s="216" t="s">
        <v>416</v>
      </c>
      <c r="AA157" s="216" t="s">
        <v>417</v>
      </c>
      <c r="AB157" s="216" t="s">
        <v>418</v>
      </c>
      <c r="AC157" s="216" t="s">
        <v>419</v>
      </c>
      <c r="AE157" s="218" t="s">
        <v>391</v>
      </c>
      <c r="AF157" s="218" t="s">
        <v>411</v>
      </c>
      <c r="AG157" s="218" t="s">
        <v>412</v>
      </c>
      <c r="AH157" s="218" t="s">
        <v>413</v>
      </c>
      <c r="AI157" s="218" t="s">
        <v>414</v>
      </c>
      <c r="AJ157" s="219" t="s">
        <v>396</v>
      </c>
      <c r="AK157" s="218" t="s">
        <v>397</v>
      </c>
      <c r="AL157" s="218" t="s">
        <v>398</v>
      </c>
      <c r="AM157" s="219" t="s">
        <v>399</v>
      </c>
      <c r="AN157" s="219" t="s">
        <v>401</v>
      </c>
      <c r="AO157" s="219" t="s">
        <v>416</v>
      </c>
      <c r="AP157" s="219" t="s">
        <v>417</v>
      </c>
      <c r="AQ157" s="219" t="s">
        <v>418</v>
      </c>
      <c r="AR157" s="219" t="s">
        <v>419</v>
      </c>
    </row>
    <row r="158" spans="1:44">
      <c r="A158" s="220" t="s">
        <v>420</v>
      </c>
      <c r="B158" s="222"/>
      <c r="C158" s="222"/>
      <c r="D158" s="222"/>
      <c r="E158" s="222"/>
      <c r="F158" s="220">
        <f>B158+C158+D158+E158</f>
        <v>0</v>
      </c>
      <c r="G158" s="222"/>
      <c r="H158" s="222"/>
      <c r="I158" s="220">
        <f>F158+G158+2*H158</f>
        <v>0</v>
      </c>
      <c r="J158" s="223"/>
      <c r="K158" s="223"/>
      <c r="L158" s="223"/>
      <c r="M158" s="223"/>
      <c r="N158" s="223"/>
      <c r="P158" s="220" t="s">
        <v>420</v>
      </c>
      <c r="Q158" s="222"/>
      <c r="R158" s="222"/>
      <c r="S158" s="222"/>
      <c r="T158" s="222"/>
      <c r="U158" s="220">
        <f>Q158+R158+S158+T158</f>
        <v>0</v>
      </c>
      <c r="V158" s="222"/>
      <c r="W158" s="222"/>
      <c r="X158" s="220">
        <f>U158+V158+2*W158</f>
        <v>0</v>
      </c>
      <c r="Y158" s="223"/>
      <c r="Z158" s="223"/>
      <c r="AA158" s="223"/>
      <c r="AB158" s="223"/>
      <c r="AC158" s="223"/>
      <c r="AE158" s="220" t="s">
        <v>420</v>
      </c>
      <c r="AF158" s="222"/>
      <c r="AG158" s="222"/>
      <c r="AH158" s="222"/>
      <c r="AI158" s="222"/>
      <c r="AJ158" s="220">
        <f>AF158+AG158+AH158+AI158</f>
        <v>0</v>
      </c>
      <c r="AK158" s="222"/>
      <c r="AL158" s="222"/>
      <c r="AM158" s="220">
        <f>AJ158+AK158+2*AL158</f>
        <v>0</v>
      </c>
      <c r="AN158" s="223"/>
      <c r="AO158" s="223"/>
      <c r="AP158" s="223"/>
      <c r="AQ158" s="223"/>
      <c r="AR158" s="223"/>
    </row>
    <row r="159" spans="1:44">
      <c r="A159" s="220" t="s">
        <v>421</v>
      </c>
      <c r="B159" s="222"/>
      <c r="C159" s="222"/>
      <c r="D159" s="222"/>
      <c r="E159" s="222"/>
      <c r="F159" s="220">
        <f>B159+C159+D159+E159</f>
        <v>0</v>
      </c>
      <c r="G159" s="223"/>
      <c r="H159" s="223"/>
      <c r="I159" s="220">
        <f>F159+G159+2*H159</f>
        <v>0</v>
      </c>
      <c r="J159" s="223"/>
      <c r="K159" s="223"/>
      <c r="L159" s="223"/>
      <c r="M159" s="223"/>
      <c r="N159" s="223"/>
      <c r="P159" s="220" t="s">
        <v>421</v>
      </c>
      <c r="Q159" s="222"/>
      <c r="R159" s="222"/>
      <c r="S159" s="222"/>
      <c r="T159" s="222"/>
      <c r="U159" s="220">
        <f>Q159+R159+S159+T159</f>
        <v>0</v>
      </c>
      <c r="V159" s="223"/>
      <c r="W159" s="223"/>
      <c r="X159" s="220">
        <f>U159+V159+2*W159</f>
        <v>0</v>
      </c>
      <c r="Y159" s="223"/>
      <c r="Z159" s="223"/>
      <c r="AA159" s="223"/>
      <c r="AB159" s="223"/>
      <c r="AC159" s="223"/>
      <c r="AE159" s="220" t="s">
        <v>421</v>
      </c>
      <c r="AF159" s="222"/>
      <c r="AG159" s="222"/>
      <c r="AH159" s="222"/>
      <c r="AI159" s="222"/>
      <c r="AJ159" s="220">
        <f>AF159+AG159+AH159+AI159</f>
        <v>0</v>
      </c>
      <c r="AK159" s="223"/>
      <c r="AL159" s="223"/>
      <c r="AM159" s="220">
        <f>AJ159+AK159+2*AL159</f>
        <v>0</v>
      </c>
      <c r="AN159" s="223"/>
      <c r="AO159" s="223"/>
      <c r="AP159" s="223"/>
      <c r="AQ159" s="223"/>
      <c r="AR159" s="223"/>
    </row>
    <row r="160" spans="1:44">
      <c r="A160" s="225" t="s">
        <v>422</v>
      </c>
      <c r="B160" s="252"/>
      <c r="C160" s="252"/>
      <c r="D160" s="252"/>
      <c r="E160" s="252"/>
      <c r="F160" s="225">
        <f>B160+C160+D160+E160</f>
        <v>0</v>
      </c>
      <c r="G160" s="227"/>
      <c r="H160" s="227"/>
      <c r="I160" s="225">
        <f>F160+G160+2*H160</f>
        <v>0</v>
      </c>
      <c r="J160" s="227"/>
      <c r="K160" s="227"/>
      <c r="L160" s="227"/>
      <c r="M160" s="227"/>
      <c r="N160" s="227"/>
      <c r="P160" s="225" t="s">
        <v>422</v>
      </c>
      <c r="Q160" s="252"/>
      <c r="R160" s="252"/>
      <c r="S160" s="252"/>
      <c r="T160" s="252"/>
      <c r="U160" s="225">
        <f>Q160+R160+S160+T160</f>
        <v>0</v>
      </c>
      <c r="V160" s="227"/>
      <c r="W160" s="227"/>
      <c r="X160" s="225">
        <f>U160+V160+2*W160</f>
        <v>0</v>
      </c>
      <c r="Y160" s="227"/>
      <c r="Z160" s="227"/>
      <c r="AA160" s="227"/>
      <c r="AB160" s="227"/>
      <c r="AC160" s="227"/>
      <c r="AE160" s="225" t="s">
        <v>422</v>
      </c>
      <c r="AF160" s="252"/>
      <c r="AG160" s="252"/>
      <c r="AH160" s="252"/>
      <c r="AI160" s="252"/>
      <c r="AJ160" s="225">
        <f>AF160+AG160+AH160+AI160</f>
        <v>0</v>
      </c>
      <c r="AK160" s="227"/>
      <c r="AL160" s="227"/>
      <c r="AM160" s="225">
        <f>AJ160+AK160+2*AL160</f>
        <v>0</v>
      </c>
      <c r="AN160" s="227"/>
      <c r="AO160" s="227"/>
      <c r="AP160" s="227"/>
      <c r="AQ160" s="227"/>
      <c r="AR160" s="227"/>
    </row>
    <row r="161" spans="1:44">
      <c r="A161" s="208" t="s">
        <v>13</v>
      </c>
      <c r="B161" s="210">
        <f>SUM(B158:B160)</f>
        <v>0</v>
      </c>
      <c r="C161" s="210">
        <f>SUM(C158:C160)</f>
        <v>0</v>
      </c>
      <c r="D161" s="210">
        <f>SUM(D158:D160)</f>
        <v>0</v>
      </c>
      <c r="E161" s="210">
        <f>SUM(E158:E160)</f>
        <v>0</v>
      </c>
      <c r="F161" s="210">
        <f>SUM(F158:F160)</f>
        <v>0</v>
      </c>
      <c r="G161" s="210">
        <f t="shared" ref="G161:N161" si="75">SUM(G158:G160)</f>
        <v>0</v>
      </c>
      <c r="H161" s="210">
        <f t="shared" si="75"/>
        <v>0</v>
      </c>
      <c r="I161" s="210">
        <f t="shared" si="75"/>
        <v>0</v>
      </c>
      <c r="J161" s="210">
        <f t="shared" si="75"/>
        <v>0</v>
      </c>
      <c r="K161" s="210">
        <f t="shared" si="75"/>
        <v>0</v>
      </c>
      <c r="L161" s="210">
        <f t="shared" si="75"/>
        <v>0</v>
      </c>
      <c r="M161" s="210">
        <f t="shared" si="75"/>
        <v>0</v>
      </c>
      <c r="N161" s="210">
        <f t="shared" si="75"/>
        <v>0</v>
      </c>
      <c r="P161" s="208" t="s">
        <v>13</v>
      </c>
      <c r="Q161" s="210">
        <f>SUM(Q158:Q160)</f>
        <v>0</v>
      </c>
      <c r="R161" s="210">
        <f>SUM(R158:R160)</f>
        <v>0</v>
      </c>
      <c r="S161" s="210">
        <f>SUM(S158:S160)</f>
        <v>0</v>
      </c>
      <c r="T161" s="210">
        <f>SUM(T158:T160)</f>
        <v>0</v>
      </c>
      <c r="U161" s="210">
        <f>SUM(U158:U160)</f>
        <v>0</v>
      </c>
      <c r="V161" s="210">
        <f t="shared" ref="V161:AC161" si="76">SUM(V158:V160)</f>
        <v>0</v>
      </c>
      <c r="W161" s="210">
        <f t="shared" si="76"/>
        <v>0</v>
      </c>
      <c r="X161" s="210">
        <f t="shared" si="76"/>
        <v>0</v>
      </c>
      <c r="Y161" s="210">
        <f t="shared" si="76"/>
        <v>0</v>
      </c>
      <c r="Z161" s="210">
        <f t="shared" si="76"/>
        <v>0</v>
      </c>
      <c r="AA161" s="210">
        <f t="shared" si="76"/>
        <v>0</v>
      </c>
      <c r="AB161" s="210">
        <f t="shared" si="76"/>
        <v>0</v>
      </c>
      <c r="AC161" s="210">
        <f t="shared" si="76"/>
        <v>0</v>
      </c>
      <c r="AE161" s="208" t="s">
        <v>13</v>
      </c>
      <c r="AF161" s="210">
        <f>SUM(AF158:AF160)</f>
        <v>0</v>
      </c>
      <c r="AG161" s="210">
        <f>SUM(AG158:AG160)</f>
        <v>0</v>
      </c>
      <c r="AH161" s="210">
        <f>SUM(AH158:AH160)</f>
        <v>0</v>
      </c>
      <c r="AI161" s="210">
        <f>SUM(AI158:AI160)</f>
        <v>0</v>
      </c>
      <c r="AJ161" s="210">
        <f>SUM(AJ158:AJ160)</f>
        <v>0</v>
      </c>
      <c r="AK161" s="210">
        <f t="shared" ref="AK161:AR161" si="77">SUM(AK158:AK160)</f>
        <v>0</v>
      </c>
      <c r="AL161" s="210">
        <f t="shared" si="77"/>
        <v>0</v>
      </c>
      <c r="AM161" s="210">
        <f t="shared" si="77"/>
        <v>0</v>
      </c>
      <c r="AN161" s="210">
        <f t="shared" si="77"/>
        <v>0</v>
      </c>
      <c r="AO161" s="210">
        <f t="shared" si="77"/>
        <v>0</v>
      </c>
      <c r="AP161" s="210">
        <f t="shared" si="77"/>
        <v>0</v>
      </c>
      <c r="AQ161" s="210">
        <f t="shared" si="77"/>
        <v>0</v>
      </c>
      <c r="AR161" s="210">
        <f t="shared" si="77"/>
        <v>0</v>
      </c>
    </row>
    <row r="163" spans="1:44" s="214" customFormat="1" ht="67.2">
      <c r="A163" s="250" t="s">
        <v>13</v>
      </c>
      <c r="B163" s="250" t="s">
        <v>411</v>
      </c>
      <c r="C163" s="250" t="s">
        <v>412</v>
      </c>
      <c r="D163" s="250" t="s">
        <v>413</v>
      </c>
      <c r="E163" s="250" t="s">
        <v>414</v>
      </c>
      <c r="F163" s="251" t="s">
        <v>396</v>
      </c>
      <c r="G163" s="250" t="s">
        <v>397</v>
      </c>
      <c r="H163" s="250" t="s">
        <v>398</v>
      </c>
      <c r="I163" s="251" t="s">
        <v>399</v>
      </c>
      <c r="J163" s="251" t="s">
        <v>401</v>
      </c>
      <c r="K163" s="251" t="s">
        <v>416</v>
      </c>
      <c r="L163" s="251" t="s">
        <v>417</v>
      </c>
      <c r="M163" s="251" t="s">
        <v>418</v>
      </c>
      <c r="N163" s="251" t="s">
        <v>419</v>
      </c>
      <c r="P163" s="215" t="s">
        <v>13</v>
      </c>
      <c r="Q163" s="215" t="s">
        <v>411</v>
      </c>
      <c r="R163" s="215" t="s">
        <v>412</v>
      </c>
      <c r="S163" s="215" t="s">
        <v>413</v>
      </c>
      <c r="T163" s="215" t="s">
        <v>414</v>
      </c>
      <c r="U163" s="216" t="s">
        <v>396</v>
      </c>
      <c r="V163" s="215" t="s">
        <v>397</v>
      </c>
      <c r="W163" s="215" t="s">
        <v>398</v>
      </c>
      <c r="X163" s="216" t="s">
        <v>399</v>
      </c>
      <c r="Y163" s="216" t="s">
        <v>401</v>
      </c>
      <c r="Z163" s="216" t="s">
        <v>416</v>
      </c>
      <c r="AA163" s="216" t="s">
        <v>417</v>
      </c>
      <c r="AB163" s="216" t="s">
        <v>418</v>
      </c>
      <c r="AC163" s="216" t="s">
        <v>419</v>
      </c>
      <c r="AE163" s="218" t="s">
        <v>13</v>
      </c>
      <c r="AF163" s="218" t="s">
        <v>411</v>
      </c>
      <c r="AG163" s="218" t="s">
        <v>412</v>
      </c>
      <c r="AH163" s="218" t="s">
        <v>413</v>
      </c>
      <c r="AI163" s="218" t="s">
        <v>414</v>
      </c>
      <c r="AJ163" s="219" t="s">
        <v>396</v>
      </c>
      <c r="AK163" s="218" t="s">
        <v>397</v>
      </c>
      <c r="AL163" s="218" t="s">
        <v>398</v>
      </c>
      <c r="AM163" s="219" t="s">
        <v>399</v>
      </c>
      <c r="AN163" s="219" t="s">
        <v>401</v>
      </c>
      <c r="AO163" s="219" t="s">
        <v>416</v>
      </c>
      <c r="AP163" s="219" t="s">
        <v>417</v>
      </c>
      <c r="AQ163" s="219" t="s">
        <v>418</v>
      </c>
      <c r="AR163" s="219" t="s">
        <v>419</v>
      </c>
    </row>
    <row r="164" spans="1:44">
      <c r="A164" s="220" t="s">
        <v>420</v>
      </c>
      <c r="B164" s="220">
        <f>B158+B152+B146+B140+B134+B128+B122+B116+B110+B104+B98+B92+B86+B80+B74+B68+B62+B56+B50+B44+B38+B32+B26+B20+B14+B8</f>
        <v>0</v>
      </c>
      <c r="C164" s="220">
        <f t="shared" ref="C164:I164" si="78">C158+C152+C146+C140+C134+C128+C122+C116+C110+C104+C98+C92+C86+C80+C74+C68+C62+C56+C50+C44+C38+C32+C26+C20+C14+C8</f>
        <v>0</v>
      </c>
      <c r="D164" s="220">
        <f t="shared" si="78"/>
        <v>0</v>
      </c>
      <c r="E164" s="220">
        <f t="shared" si="78"/>
        <v>0</v>
      </c>
      <c r="F164" s="220">
        <f t="shared" si="78"/>
        <v>0</v>
      </c>
      <c r="G164" s="220">
        <f t="shared" si="78"/>
        <v>0</v>
      </c>
      <c r="H164" s="220">
        <f t="shared" si="78"/>
        <v>0</v>
      </c>
      <c r="I164" s="220">
        <f t="shared" si="78"/>
        <v>0</v>
      </c>
      <c r="J164" s="220">
        <f>J158+J152+J146+J140+J134+J128+J122+J116+J110+J104+J98+J92+J86+J80+J74+J68+J62+J56+J50+J44+J38+J32+J26+J20+J14+J8</f>
        <v>0</v>
      </c>
      <c r="K164" s="220">
        <f>K158+K152+K146+K140+K134+K128+K122+K116+K110+K104+K98+K92+K86+K80+K74+K68+K62+K56+K50+K44+K38+K32+K26+K20+K14+K8</f>
        <v>0</v>
      </c>
      <c r="L164" s="220">
        <f>L158+L152+L146+L140+L134+L128+L122+L116+L110+L104+L98+L92+L86+L80+L74+L68+L62+L56+L50+L44+L38+L32+L26+L20+L14+L8</f>
        <v>0</v>
      </c>
      <c r="M164" s="220">
        <f>M158+M152+M146+M140+M134+M128+M122+M116+M110+M104+M98+M92+M86+M80+M74+M68+M62+M56+M50+M44+M38+M32+M26+M20+M14+M8</f>
        <v>0</v>
      </c>
      <c r="N164" s="220">
        <f>N158+N152+N146+N140+N134+N128+N122+N116+N110+N104+N98+N92+N86+N80+N74+N68+N62+N56+N50+N44+N38+N32+N26+N20+N14+N8</f>
        <v>0</v>
      </c>
      <c r="P164" s="220" t="s">
        <v>420</v>
      </c>
      <c r="Q164" s="220">
        <f>Q158+Q152+Q146+Q140+Q134+Q128+Q122+Q116+Q110+Q104+Q98+Q92+Q86+Q80+Q74+Q68+Q62+Q56+Q50+Q44+Q38+Q32+Q26+Q20+Q14+Q8</f>
        <v>0</v>
      </c>
      <c r="R164" s="220">
        <f t="shared" ref="R164:X164" si="79">R158+R152+R146+R140+R134+R128+R122+R116+R110+R104+R98+R92+R86+R80+R74+R68+R62+R56+R50+R44+R38+R32+R26+R20+R14+R8</f>
        <v>0</v>
      </c>
      <c r="S164" s="220">
        <f t="shared" si="79"/>
        <v>0</v>
      </c>
      <c r="T164" s="220">
        <f t="shared" si="79"/>
        <v>0</v>
      </c>
      <c r="U164" s="220">
        <f t="shared" si="79"/>
        <v>0</v>
      </c>
      <c r="V164" s="220">
        <f t="shared" si="79"/>
        <v>0</v>
      </c>
      <c r="W164" s="220">
        <f t="shared" si="79"/>
        <v>0</v>
      </c>
      <c r="X164" s="220">
        <f t="shared" si="79"/>
        <v>0</v>
      </c>
      <c r="Y164" s="220">
        <f>Y158+Y152+Y146+Y140+Y134+Y128+Y122+Y116+Y110+Y104+Y98+Y92+Y86+Y80+Y74+Y68+Y62+Y56+Y50+Y44+Y38+Y32+Y26+Y20+Y14+Y8</f>
        <v>0</v>
      </c>
      <c r="Z164" s="220">
        <f>Z158+Z152+Z146+Z140+Z134+Z128+Z122+Z116+Z110+Z104+Z98+Z92+Z86+Z80+Z74+Z68+Z62+Z56+Z50+Z44+Z38+Z32+Z26+Z20+Z14+Z8</f>
        <v>0</v>
      </c>
      <c r="AA164" s="220">
        <f>AA158+AA152+AA146+AA140+AA134+AA128+AA122+AA116+AA110+AA104+AA98+AA92+AA86+AA80+AA74+AA68+AA62+AA56+AA50+AA44+AA38+AA32+AA26+AA20+AA14+AA8</f>
        <v>0</v>
      </c>
      <c r="AB164" s="220">
        <f>AB158+AB152+AB146+AB140+AB134+AB128+AB122+AB116+AB110+AB104+AB98+AB92+AB86+AB80+AB74+AB68+AB62+AB56+AB50+AB44+AB38+AB32+AB26+AB20+AB14+AB8</f>
        <v>0</v>
      </c>
      <c r="AC164" s="220">
        <f>AC158+AC152+AC146+AC140+AC134+AC128+AC122+AC116+AC110+AC104+AC98+AC92+AC86+AC80+AC74+AC68+AC62+AC56+AC50+AC44+AC38+AC32+AC26+AC20+AC14+AC8</f>
        <v>0</v>
      </c>
      <c r="AE164" s="220" t="s">
        <v>420</v>
      </c>
      <c r="AF164" s="220">
        <f>AF158+AF152+AF146+AF140+AF134+AF128+AF122+AF116+AF110+AF104+AF98+AF92+AF86+AF80+AF74+AF68+AF62+AF56+AF50+AF44+AF38+AF32+AF26+AF20+AF14+AF8</f>
        <v>0</v>
      </c>
      <c r="AG164" s="220">
        <f t="shared" ref="AG164:AM164" si="80">AG158+AG152+AG146+AG140+AG134+AG128+AG122+AG116+AG110+AG104+AG98+AG92+AG86+AG80+AG74+AG68+AG62+AG56+AG50+AG44+AG38+AG32+AG26+AG20+AG14+AG8</f>
        <v>0</v>
      </c>
      <c r="AH164" s="220">
        <f t="shared" si="80"/>
        <v>0</v>
      </c>
      <c r="AI164" s="220">
        <f t="shared" si="80"/>
        <v>0</v>
      </c>
      <c r="AJ164" s="220">
        <f t="shared" si="80"/>
        <v>0</v>
      </c>
      <c r="AK164" s="220">
        <f t="shared" si="80"/>
        <v>0</v>
      </c>
      <c r="AL164" s="220">
        <f t="shared" si="80"/>
        <v>0</v>
      </c>
      <c r="AM164" s="220">
        <f t="shared" si="80"/>
        <v>0</v>
      </c>
      <c r="AN164" s="220">
        <f>AN158+AN152+AN146+AN140+AN134+AN128+AN122+AN116+AN110+AN104+AN98+AN92+AN86+AN80+AN74+AN68+AN62+AN56+AN50+AN44+AN38+AN32+AN26+AN20+AN14+AN8</f>
        <v>0</v>
      </c>
      <c r="AO164" s="220">
        <f>AO158+AO152+AO146+AO140+AO134+AO128+AO122+AO116+AO110+AO104+AO98+AO92+AO86+AO80+AO74+AO68+AO62+AO56+AO50+AO44+AO38+AO32+AO26+AO20+AO14+AO8</f>
        <v>0</v>
      </c>
      <c r="AP164" s="220">
        <f>AP158+AP152+AP146+AP140+AP134+AP128+AP122+AP116+AP110+AP104+AP98+AP92+AP86+AP80+AP74+AP68+AP62+AP56+AP50+AP44+AP38+AP32+AP26+AP20+AP14+AP8</f>
        <v>0</v>
      </c>
      <c r="AQ164" s="220">
        <f>AQ158+AQ152+AQ146+AQ140+AQ134+AQ128+AQ122+AQ116+AQ110+AQ104+AQ98+AQ92+AQ86+AQ80+AQ74+AQ68+AQ62+AQ56+AQ50+AQ44+AQ38+AQ32+AQ26+AQ20+AQ14+AQ8</f>
        <v>0</v>
      </c>
      <c r="AR164" s="220">
        <f>AR158+AR152+AR146+AR140+AR134+AR128+AR122+AR116+AR110+AR104+AR98+AR92+AR86+AR80+AR74+AR68+AR62+AR56+AR50+AR44+AR38+AR32+AR26+AR20+AR14+AR8</f>
        <v>0</v>
      </c>
    </row>
    <row r="165" spans="1:44">
      <c r="A165" s="220" t="s">
        <v>421</v>
      </c>
      <c r="B165" s="220">
        <f t="shared" ref="B165:N166" si="81">B159+B153+B147+B141+B135+B129+B123+B117+B111+B105+B99+B93+B87+B81+B75+B69+B63+B57+B51+B45+B39+B33+B27+B21+B15+B9</f>
        <v>0</v>
      </c>
      <c r="C165" s="220">
        <f t="shared" si="81"/>
        <v>0</v>
      </c>
      <c r="D165" s="220">
        <f t="shared" si="81"/>
        <v>0</v>
      </c>
      <c r="E165" s="220">
        <f t="shared" si="81"/>
        <v>0</v>
      </c>
      <c r="F165" s="220">
        <f t="shared" si="81"/>
        <v>0</v>
      </c>
      <c r="G165" s="220">
        <f t="shared" si="81"/>
        <v>0</v>
      </c>
      <c r="H165" s="220">
        <f t="shared" si="81"/>
        <v>0</v>
      </c>
      <c r="I165" s="220">
        <f t="shared" si="81"/>
        <v>0</v>
      </c>
      <c r="J165" s="220">
        <f t="shared" si="81"/>
        <v>0</v>
      </c>
      <c r="K165" s="220">
        <f t="shared" si="81"/>
        <v>0</v>
      </c>
      <c r="L165" s="220">
        <f t="shared" si="81"/>
        <v>0</v>
      </c>
      <c r="M165" s="220">
        <f t="shared" si="81"/>
        <v>0</v>
      </c>
      <c r="N165" s="220">
        <f t="shared" si="81"/>
        <v>0</v>
      </c>
      <c r="P165" s="220" t="s">
        <v>421</v>
      </c>
      <c r="Q165" s="220">
        <f t="shared" ref="Q165:AC166" si="82">Q159+Q153+Q147+Q141+Q135+Q129+Q123+Q117+Q111+Q105+Q99+Q93+Q87+Q81+Q75+Q69+Q63+Q57+Q51+Q45+Q39+Q33+Q27+Q21+Q15+Q9</f>
        <v>0</v>
      </c>
      <c r="R165" s="220">
        <f t="shared" si="82"/>
        <v>0</v>
      </c>
      <c r="S165" s="220">
        <f t="shared" si="82"/>
        <v>0</v>
      </c>
      <c r="T165" s="220">
        <f t="shared" si="82"/>
        <v>0</v>
      </c>
      <c r="U165" s="220">
        <f t="shared" si="82"/>
        <v>0</v>
      </c>
      <c r="V165" s="220">
        <f t="shared" si="82"/>
        <v>0</v>
      </c>
      <c r="W165" s="220">
        <f t="shared" si="82"/>
        <v>0</v>
      </c>
      <c r="X165" s="220">
        <f t="shared" si="82"/>
        <v>0</v>
      </c>
      <c r="Y165" s="220">
        <f t="shared" si="82"/>
        <v>0</v>
      </c>
      <c r="Z165" s="220">
        <f t="shared" si="82"/>
        <v>0</v>
      </c>
      <c r="AA165" s="220">
        <f t="shared" si="82"/>
        <v>0</v>
      </c>
      <c r="AB165" s="220">
        <f t="shared" si="82"/>
        <v>0</v>
      </c>
      <c r="AC165" s="220">
        <f t="shared" si="82"/>
        <v>0</v>
      </c>
      <c r="AE165" s="220" t="s">
        <v>421</v>
      </c>
      <c r="AF165" s="220">
        <f t="shared" ref="AF165:AR166" si="83">AF159+AF153+AF147+AF141+AF135+AF129+AF123+AF117+AF111+AF105+AF99+AF93+AF87+AF81+AF75+AF69+AF63+AF57+AF51+AF45+AF39+AF33+AF27+AF21+AF15+AF9</f>
        <v>0</v>
      </c>
      <c r="AG165" s="220">
        <f t="shared" si="83"/>
        <v>0</v>
      </c>
      <c r="AH165" s="220">
        <f t="shared" si="83"/>
        <v>0</v>
      </c>
      <c r="AI165" s="220">
        <f t="shared" si="83"/>
        <v>0</v>
      </c>
      <c r="AJ165" s="220">
        <f t="shared" si="83"/>
        <v>0</v>
      </c>
      <c r="AK165" s="220">
        <f t="shared" si="83"/>
        <v>0</v>
      </c>
      <c r="AL165" s="220">
        <f t="shared" si="83"/>
        <v>0</v>
      </c>
      <c r="AM165" s="220">
        <f t="shared" si="83"/>
        <v>0</v>
      </c>
      <c r="AN165" s="220">
        <f t="shared" si="83"/>
        <v>0</v>
      </c>
      <c r="AO165" s="220">
        <f t="shared" si="83"/>
        <v>0</v>
      </c>
      <c r="AP165" s="220">
        <f t="shared" si="83"/>
        <v>0</v>
      </c>
      <c r="AQ165" s="220">
        <f t="shared" si="83"/>
        <v>0</v>
      </c>
      <c r="AR165" s="220">
        <f t="shared" si="83"/>
        <v>0</v>
      </c>
    </row>
    <row r="166" spans="1:44">
      <c r="A166" s="225" t="s">
        <v>422</v>
      </c>
      <c r="B166" s="225">
        <f t="shared" si="81"/>
        <v>0</v>
      </c>
      <c r="C166" s="225">
        <f t="shared" si="81"/>
        <v>0</v>
      </c>
      <c r="D166" s="225">
        <f t="shared" si="81"/>
        <v>0</v>
      </c>
      <c r="E166" s="225">
        <f t="shared" si="81"/>
        <v>0</v>
      </c>
      <c r="F166" s="225">
        <f t="shared" si="81"/>
        <v>0</v>
      </c>
      <c r="G166" s="225">
        <f t="shared" si="81"/>
        <v>0</v>
      </c>
      <c r="H166" s="225">
        <f t="shared" si="81"/>
        <v>0</v>
      </c>
      <c r="I166" s="225">
        <f t="shared" si="81"/>
        <v>0</v>
      </c>
      <c r="J166" s="225">
        <f t="shared" si="81"/>
        <v>0</v>
      </c>
      <c r="K166" s="225">
        <f t="shared" si="81"/>
        <v>0</v>
      </c>
      <c r="L166" s="225">
        <f t="shared" si="81"/>
        <v>0</v>
      </c>
      <c r="M166" s="225">
        <f t="shared" si="81"/>
        <v>0</v>
      </c>
      <c r="N166" s="225">
        <f t="shared" si="81"/>
        <v>0</v>
      </c>
      <c r="P166" s="225" t="s">
        <v>422</v>
      </c>
      <c r="Q166" s="225">
        <f t="shared" si="82"/>
        <v>0</v>
      </c>
      <c r="R166" s="225">
        <f t="shared" si="82"/>
        <v>0</v>
      </c>
      <c r="S166" s="225">
        <f t="shared" si="82"/>
        <v>0</v>
      </c>
      <c r="T166" s="225">
        <f t="shared" si="82"/>
        <v>0</v>
      </c>
      <c r="U166" s="225">
        <f t="shared" si="82"/>
        <v>0</v>
      </c>
      <c r="V166" s="225">
        <f t="shared" si="82"/>
        <v>0</v>
      </c>
      <c r="W166" s="225">
        <f t="shared" si="82"/>
        <v>0</v>
      </c>
      <c r="X166" s="225">
        <f t="shared" si="82"/>
        <v>0</v>
      </c>
      <c r="Y166" s="225">
        <f t="shared" si="82"/>
        <v>0</v>
      </c>
      <c r="Z166" s="225">
        <f t="shared" si="82"/>
        <v>0</v>
      </c>
      <c r="AA166" s="225">
        <f t="shared" si="82"/>
        <v>0</v>
      </c>
      <c r="AB166" s="225">
        <f t="shared" si="82"/>
        <v>0</v>
      </c>
      <c r="AC166" s="225">
        <f t="shared" si="82"/>
        <v>0</v>
      </c>
      <c r="AE166" s="225" t="s">
        <v>422</v>
      </c>
      <c r="AF166" s="225">
        <f t="shared" si="83"/>
        <v>0</v>
      </c>
      <c r="AG166" s="225">
        <f t="shared" si="83"/>
        <v>0</v>
      </c>
      <c r="AH166" s="225">
        <f t="shared" si="83"/>
        <v>0</v>
      </c>
      <c r="AI166" s="225">
        <f t="shared" si="83"/>
        <v>0</v>
      </c>
      <c r="AJ166" s="225">
        <f t="shared" si="83"/>
        <v>0</v>
      </c>
      <c r="AK166" s="225">
        <f t="shared" si="83"/>
        <v>0</v>
      </c>
      <c r="AL166" s="225">
        <f t="shared" si="83"/>
        <v>0</v>
      </c>
      <c r="AM166" s="225">
        <f t="shared" si="83"/>
        <v>0</v>
      </c>
      <c r="AN166" s="225">
        <f t="shared" si="83"/>
        <v>0</v>
      </c>
      <c r="AO166" s="225">
        <f t="shared" si="83"/>
        <v>0</v>
      </c>
      <c r="AP166" s="225">
        <f t="shared" si="83"/>
        <v>0</v>
      </c>
      <c r="AQ166" s="225">
        <f t="shared" si="83"/>
        <v>0</v>
      </c>
      <c r="AR166" s="225">
        <f t="shared" si="83"/>
        <v>0</v>
      </c>
    </row>
    <row r="167" spans="1:44">
      <c r="A167" s="253" t="s">
        <v>13</v>
      </c>
      <c r="B167" s="254">
        <f t="shared" ref="B167:N167" si="84">SUM(B164:B166)</f>
        <v>0</v>
      </c>
      <c r="C167" s="254">
        <f t="shared" si="84"/>
        <v>0</v>
      </c>
      <c r="D167" s="254">
        <f t="shared" si="84"/>
        <v>0</v>
      </c>
      <c r="E167" s="254">
        <f t="shared" si="84"/>
        <v>0</v>
      </c>
      <c r="F167" s="254">
        <f t="shared" si="84"/>
        <v>0</v>
      </c>
      <c r="G167" s="254">
        <f t="shared" si="84"/>
        <v>0</v>
      </c>
      <c r="H167" s="253">
        <f t="shared" si="84"/>
        <v>0</v>
      </c>
      <c r="I167" s="254">
        <f t="shared" si="84"/>
        <v>0</v>
      </c>
      <c r="J167" s="254">
        <f t="shared" si="84"/>
        <v>0</v>
      </c>
      <c r="K167" s="254">
        <f t="shared" si="84"/>
        <v>0</v>
      </c>
      <c r="L167" s="254">
        <f t="shared" si="84"/>
        <v>0</v>
      </c>
      <c r="M167" s="254">
        <f t="shared" si="84"/>
        <v>0</v>
      </c>
      <c r="N167" s="254">
        <f t="shared" si="84"/>
        <v>0</v>
      </c>
      <c r="P167" s="235" t="s">
        <v>13</v>
      </c>
      <c r="Q167" s="237">
        <f t="shared" ref="Q167:AC167" si="85">SUM(Q164:Q166)</f>
        <v>0</v>
      </c>
      <c r="R167" s="237">
        <f t="shared" si="85"/>
        <v>0</v>
      </c>
      <c r="S167" s="237">
        <f t="shared" si="85"/>
        <v>0</v>
      </c>
      <c r="T167" s="237">
        <f t="shared" si="85"/>
        <v>0</v>
      </c>
      <c r="U167" s="237">
        <f t="shared" si="85"/>
        <v>0</v>
      </c>
      <c r="V167" s="237">
        <f t="shared" si="85"/>
        <v>0</v>
      </c>
      <c r="W167" s="235">
        <f t="shared" si="85"/>
        <v>0</v>
      </c>
      <c r="X167" s="237">
        <f t="shared" si="85"/>
        <v>0</v>
      </c>
      <c r="Y167" s="237">
        <f t="shared" si="85"/>
        <v>0</v>
      </c>
      <c r="Z167" s="237">
        <f t="shared" si="85"/>
        <v>0</v>
      </c>
      <c r="AA167" s="237">
        <f t="shared" si="85"/>
        <v>0</v>
      </c>
      <c r="AB167" s="237">
        <f t="shared" si="85"/>
        <v>0</v>
      </c>
      <c r="AC167" s="237">
        <f t="shared" si="85"/>
        <v>0</v>
      </c>
      <c r="AE167" s="238" t="s">
        <v>13</v>
      </c>
      <c r="AF167" s="240">
        <f t="shared" ref="AF167:AR167" si="86">SUM(AF164:AF166)</f>
        <v>0</v>
      </c>
      <c r="AG167" s="240">
        <f t="shared" si="86"/>
        <v>0</v>
      </c>
      <c r="AH167" s="240">
        <f t="shared" si="86"/>
        <v>0</v>
      </c>
      <c r="AI167" s="240">
        <f t="shared" si="86"/>
        <v>0</v>
      </c>
      <c r="AJ167" s="240">
        <f t="shared" si="86"/>
        <v>0</v>
      </c>
      <c r="AK167" s="240">
        <f t="shared" si="86"/>
        <v>0</v>
      </c>
      <c r="AL167" s="238">
        <f t="shared" si="86"/>
        <v>0</v>
      </c>
      <c r="AM167" s="240">
        <f t="shared" si="86"/>
        <v>0</v>
      </c>
      <c r="AN167" s="240">
        <f t="shared" si="86"/>
        <v>0</v>
      </c>
      <c r="AO167" s="240">
        <f t="shared" si="86"/>
        <v>0</v>
      </c>
      <c r="AP167" s="240">
        <f t="shared" si="86"/>
        <v>0</v>
      </c>
      <c r="AQ167" s="240">
        <f t="shared" si="86"/>
        <v>0</v>
      </c>
      <c r="AR167" s="240">
        <f t="shared" si="86"/>
        <v>0</v>
      </c>
    </row>
    <row r="171" spans="1:44">
      <c r="J171" s="165" t="s">
        <v>392</v>
      </c>
      <c r="K171" s="241"/>
      <c r="L171" s="241"/>
      <c r="M171" s="241"/>
      <c r="Y171" s="165" t="s">
        <v>392</v>
      </c>
      <c r="Z171" s="241"/>
      <c r="AA171" s="241"/>
      <c r="AB171" s="241"/>
      <c r="AN171" s="165" t="s">
        <v>392</v>
      </c>
      <c r="AO171" s="241"/>
      <c r="AP171" s="241"/>
      <c r="AQ171" s="241"/>
    </row>
    <row r="172" spans="1:44">
      <c r="K172" s="951" t="s">
        <v>393</v>
      </c>
      <c r="L172" s="951"/>
      <c r="M172" s="951"/>
      <c r="Z172" s="951" t="s">
        <v>393</v>
      </c>
      <c r="AA172" s="951"/>
      <c r="AB172" s="951"/>
      <c r="AO172" s="951" t="s">
        <v>393</v>
      </c>
      <c r="AP172" s="951"/>
      <c r="AQ172" s="951"/>
    </row>
  </sheetData>
  <mergeCells count="6">
    <mergeCell ref="AO172:AQ172"/>
    <mergeCell ref="B5:J5"/>
    <mergeCell ref="Q5:Y5"/>
    <mergeCell ref="AF5:AN5"/>
    <mergeCell ref="K172:M172"/>
    <mergeCell ref="Z172:AB17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workbookViewId="0">
      <selection activeCell="S20" sqref="S20"/>
    </sheetView>
  </sheetViews>
  <sheetFormatPr defaultColWidth="9" defaultRowHeight="18"/>
  <cols>
    <col min="1" max="1" width="31.33203125" customWidth="1"/>
    <col min="2" max="9" width="4.6640625" customWidth="1"/>
    <col min="10" max="10" width="8" customWidth="1"/>
    <col min="11" max="11" width="9.6640625" customWidth="1"/>
    <col min="12" max="12" width="10.21875" customWidth="1"/>
    <col min="13" max="13" width="8.6640625" customWidth="1"/>
    <col min="14" max="14" width="7.6640625" customWidth="1"/>
    <col min="15" max="15" width="8.21875" customWidth="1"/>
    <col min="16" max="16" width="10.33203125" customWidth="1"/>
    <col min="17" max="17" width="11.6640625" customWidth="1"/>
    <col min="18" max="18" width="9.21875" customWidth="1"/>
    <col min="19" max="19" width="10.44140625" customWidth="1"/>
    <col min="20" max="20" width="13.77734375" customWidth="1"/>
    <col min="21" max="21" width="13" customWidth="1"/>
    <col min="22" max="22" width="18.21875" customWidth="1"/>
    <col min="23" max="23" width="18.44140625" customWidth="1"/>
  </cols>
  <sheetData>
    <row r="1" spans="1:28">
      <c r="A1" t="s">
        <v>449</v>
      </c>
    </row>
    <row r="2" spans="1:28">
      <c r="A2" t="str">
        <f>'[2]Подаци о школи'!B2</f>
        <v>БЕОГРАД</v>
      </c>
      <c r="S2" s="165" t="s">
        <v>392</v>
      </c>
      <c r="T2" s="959"/>
      <c r="U2" s="959"/>
    </row>
    <row r="3" spans="1:28">
      <c r="A3" t="str">
        <f>'[2]Подаци о школи'!B3</f>
        <v>ЧУКАРИЦА</v>
      </c>
      <c r="T3" s="951" t="s">
        <v>393</v>
      </c>
      <c r="U3" s="951"/>
    </row>
    <row r="5" spans="1:28">
      <c r="A5" s="255" t="s">
        <v>394</v>
      </c>
      <c r="B5" s="960" t="s">
        <v>260</v>
      </c>
      <c r="C5" s="960"/>
      <c r="D5" s="960"/>
      <c r="E5" s="960"/>
      <c r="F5" s="960"/>
    </row>
    <row r="6" spans="1:28" s="214" customFormat="1" ht="84">
      <c r="A6" s="256" t="s">
        <v>426</v>
      </c>
      <c r="B6" s="257" t="s">
        <v>411</v>
      </c>
      <c r="C6" s="257" t="s">
        <v>412</v>
      </c>
      <c r="D6" s="257" t="s">
        <v>413</v>
      </c>
      <c r="E6" s="257" t="s">
        <v>414</v>
      </c>
      <c r="F6" s="257" t="s">
        <v>427</v>
      </c>
      <c r="G6" s="257" t="s">
        <v>428</v>
      </c>
      <c r="H6" s="257" t="s">
        <v>429</v>
      </c>
      <c r="I6" s="257" t="s">
        <v>430</v>
      </c>
      <c r="J6" s="256" t="s">
        <v>396</v>
      </c>
      <c r="K6" s="256" t="s">
        <v>415</v>
      </c>
      <c r="L6" s="217" t="s">
        <v>416</v>
      </c>
      <c r="M6" s="217" t="s">
        <v>417</v>
      </c>
      <c r="N6" s="217" t="s">
        <v>418</v>
      </c>
      <c r="O6" s="217" t="s">
        <v>419</v>
      </c>
      <c r="P6" s="256" t="s">
        <v>431</v>
      </c>
      <c r="Q6" s="256" t="s">
        <v>432</v>
      </c>
      <c r="R6" s="256" t="s">
        <v>433</v>
      </c>
      <c r="S6" s="256" t="s">
        <v>434</v>
      </c>
      <c r="T6" s="256" t="s">
        <v>435</v>
      </c>
      <c r="U6" s="256" t="s">
        <v>436</v>
      </c>
      <c r="V6" s="256" t="s">
        <v>437</v>
      </c>
      <c r="W6" s="256" t="s">
        <v>438</v>
      </c>
      <c r="X6" s="258"/>
      <c r="Y6" s="258"/>
      <c r="Z6" s="258"/>
      <c r="AA6" s="258"/>
      <c r="AB6" s="258"/>
    </row>
    <row r="7" spans="1:28">
      <c r="A7" s="220" t="s">
        <v>439</v>
      </c>
      <c r="B7" s="222"/>
      <c r="C7" s="222"/>
      <c r="D7" s="222"/>
      <c r="E7" s="222"/>
      <c r="F7" s="222"/>
      <c r="G7" s="222"/>
      <c r="H7" s="222"/>
      <c r="I7" s="222"/>
      <c r="J7" s="26">
        <f>B7+C7+D7+E7+F7+G7+H7+I7</f>
        <v>0</v>
      </c>
      <c r="K7" s="259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28">
      <c r="A8" s="220" t="s">
        <v>440</v>
      </c>
      <c r="B8" s="222"/>
      <c r="C8" s="222"/>
      <c r="D8" s="222"/>
      <c r="E8" s="222"/>
      <c r="F8" s="222"/>
      <c r="G8" s="222"/>
      <c r="H8" s="222"/>
      <c r="I8" s="222"/>
      <c r="J8" s="26">
        <f t="shared" ref="J8:J12" si="0">B8+C8+D8+E8+F8+G8+H8+I8</f>
        <v>0</v>
      </c>
      <c r="K8" s="259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</row>
    <row r="9" spans="1:28">
      <c r="A9" s="220" t="s">
        <v>441</v>
      </c>
      <c r="B9" s="222"/>
      <c r="C9" s="222"/>
      <c r="D9" s="222"/>
      <c r="E9" s="222"/>
      <c r="F9" s="222"/>
      <c r="G9" s="222"/>
      <c r="H9" s="222"/>
      <c r="I9" s="222"/>
      <c r="J9" s="26">
        <f t="shared" si="0"/>
        <v>0</v>
      </c>
      <c r="K9" s="259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</row>
    <row r="10" spans="1:28">
      <c r="A10" s="220" t="s">
        <v>439</v>
      </c>
      <c r="B10" s="222"/>
      <c r="C10" s="222"/>
      <c r="D10" s="222"/>
      <c r="E10" s="222"/>
      <c r="F10" s="222"/>
      <c r="G10" s="222"/>
      <c r="H10" s="222"/>
      <c r="I10" s="222"/>
      <c r="J10" s="26">
        <f t="shared" si="0"/>
        <v>0</v>
      </c>
      <c r="K10" s="259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</row>
    <row r="11" spans="1:28">
      <c r="A11" s="220" t="s">
        <v>440</v>
      </c>
      <c r="B11" s="222"/>
      <c r="C11" s="222"/>
      <c r="D11" s="222"/>
      <c r="E11" s="222"/>
      <c r="F11" s="222"/>
      <c r="G11" s="222"/>
      <c r="H11" s="222"/>
      <c r="I11" s="222"/>
      <c r="J11" s="26">
        <f t="shared" si="0"/>
        <v>0</v>
      </c>
      <c r="K11" s="259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</row>
    <row r="12" spans="1:28">
      <c r="A12" s="220" t="s">
        <v>441</v>
      </c>
      <c r="B12" s="222"/>
      <c r="C12" s="222"/>
      <c r="D12" s="222"/>
      <c r="E12" s="222"/>
      <c r="F12" s="222"/>
      <c r="G12" s="222"/>
      <c r="H12" s="222"/>
      <c r="I12" s="222"/>
      <c r="J12" s="26">
        <f t="shared" si="0"/>
        <v>0</v>
      </c>
      <c r="K12" s="259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</row>
    <row r="13" spans="1:28">
      <c r="A13" s="220" t="s">
        <v>402</v>
      </c>
      <c r="B13" s="222"/>
      <c r="C13" s="260"/>
      <c r="D13" s="260"/>
      <c r="E13" s="260"/>
      <c r="F13" s="260"/>
      <c r="G13" s="260"/>
      <c r="H13" s="260"/>
      <c r="I13" s="260"/>
      <c r="J13" s="26">
        <f>B13</f>
        <v>0</v>
      </c>
      <c r="K13" s="259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</row>
    <row r="14" spans="1:28">
      <c r="A14" s="220" t="s">
        <v>403</v>
      </c>
      <c r="B14" s="260"/>
      <c r="C14" s="222"/>
      <c r="D14" s="260"/>
      <c r="E14" s="260"/>
      <c r="F14" s="260"/>
      <c r="G14" s="260"/>
      <c r="H14" s="260"/>
      <c r="I14" s="260"/>
      <c r="J14" s="26">
        <f>C14</f>
        <v>0</v>
      </c>
      <c r="K14" s="259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</row>
    <row r="15" spans="1:28">
      <c r="A15" s="220" t="s">
        <v>404</v>
      </c>
      <c r="B15" s="260"/>
      <c r="C15" s="260"/>
      <c r="D15" s="222"/>
      <c r="E15" s="260"/>
      <c r="F15" s="260"/>
      <c r="G15" s="260"/>
      <c r="H15" s="260"/>
      <c r="I15" s="260"/>
      <c r="J15" s="26">
        <f>D15</f>
        <v>0</v>
      </c>
      <c r="K15" s="259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</row>
    <row r="16" spans="1:28">
      <c r="A16" s="220" t="s">
        <v>405</v>
      </c>
      <c r="B16" s="260"/>
      <c r="C16" s="260"/>
      <c r="D16" s="260"/>
      <c r="E16" s="222"/>
      <c r="F16" s="260"/>
      <c r="G16" s="260"/>
      <c r="H16" s="260"/>
      <c r="I16" s="260"/>
      <c r="J16" s="26">
        <f>E16</f>
        <v>0</v>
      </c>
      <c r="K16" s="259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</row>
    <row r="17" spans="1:23">
      <c r="A17" s="220" t="s">
        <v>406</v>
      </c>
      <c r="B17" s="260"/>
      <c r="C17" s="260"/>
      <c r="D17" s="260"/>
      <c r="E17" s="260"/>
      <c r="F17" s="222"/>
      <c r="G17" s="260"/>
      <c r="H17" s="260"/>
      <c r="I17" s="260"/>
      <c r="J17" s="26">
        <f>F17</f>
        <v>0</v>
      </c>
      <c r="K17" s="259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</row>
    <row r="18" spans="1:23">
      <c r="A18" s="220" t="s">
        <v>407</v>
      </c>
      <c r="B18" s="260"/>
      <c r="C18" s="260"/>
      <c r="D18" s="260"/>
      <c r="E18" s="260"/>
      <c r="F18" s="260"/>
      <c r="G18" s="222"/>
      <c r="H18" s="260"/>
      <c r="I18" s="260"/>
      <c r="J18" s="26">
        <f>G18</f>
        <v>0</v>
      </c>
      <c r="K18" s="259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</row>
    <row r="19" spans="1:23">
      <c r="A19" s="220" t="s">
        <v>408</v>
      </c>
      <c r="B19" s="260"/>
      <c r="C19" s="260"/>
      <c r="D19" s="260"/>
      <c r="E19" s="260"/>
      <c r="F19" s="260"/>
      <c r="G19" s="260"/>
      <c r="H19" s="222"/>
      <c r="I19" s="260"/>
      <c r="J19" s="26">
        <f>H19</f>
        <v>0</v>
      </c>
      <c r="K19" s="259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</row>
    <row r="20" spans="1:23">
      <c r="A20" s="220" t="s">
        <v>409</v>
      </c>
      <c r="B20" s="260"/>
      <c r="C20" s="260"/>
      <c r="D20" s="260"/>
      <c r="E20" s="260"/>
      <c r="F20" s="260"/>
      <c r="G20" s="260"/>
      <c r="H20" s="260"/>
      <c r="I20" s="222"/>
      <c r="J20" s="26">
        <f>I20</f>
        <v>0</v>
      </c>
      <c r="K20" s="259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</row>
    <row r="21" spans="1:23">
      <c r="A21" s="220" t="s">
        <v>13</v>
      </c>
      <c r="B21" s="220"/>
      <c r="C21" s="220"/>
      <c r="D21" s="220"/>
      <c r="E21" s="220"/>
      <c r="F21" s="220"/>
      <c r="G21" s="220"/>
      <c r="H21" s="220"/>
      <c r="I21" s="220"/>
      <c r="J21">
        <f>SUBTOTAL(109,SpecOd_1[Укупно ученика])</f>
        <v>0</v>
      </c>
      <c r="K21" s="176">
        <f>SUBTOTAL(109,SpecOd_1[Број одељења предлог школе])</f>
        <v>0</v>
      </c>
      <c r="L21" s="176">
        <f>SUBTOTAL(109,SpecOd_1[Укупно ученика Грађанско васпитање])</f>
        <v>0</v>
      </c>
      <c r="M21" s="176">
        <f>SUBTOTAL(109,SpecOd_1[Предлог школе
број група ГВ])</f>
        <v>0</v>
      </c>
      <c r="N21" s="176">
        <f>SUBTOTAL(109,SpecOd_1[Укупно ученика Верска настава])</f>
        <v>0</v>
      </c>
      <c r="O21" s="176">
        <f>SUBTOTAL(109,SpecOd_1[Предлог школе
број група ВН])</f>
        <v>0</v>
      </c>
      <c r="P21" s="176">
        <f>SUBTOTAL(109,SpecOd_1[Укупно ученика Други страни језик 1])</f>
        <v>0</v>
      </c>
      <c r="Q21" s="176">
        <f>SUBTOTAL(109,SpecOd_1[Број група: Предлог школе Други СЈ. 1])</f>
        <v>0</v>
      </c>
      <c r="R21" s="176">
        <f>SUBTOTAL(109,SpecOd_1[Укупно ученика Други страни језик 2])</f>
        <v>0</v>
      </c>
      <c r="S21" s="176">
        <f>SUBTOTAL(109,SpecOd_1[Број група: Предлог школе Други СЈ. 2])</f>
        <v>0</v>
      </c>
      <c r="T21" s="176">
        <f>SUBTOTAL(109,SpecOd_1[Број група: предлог школе Техника и технологија])</f>
        <v>0</v>
      </c>
      <c r="U21" s="176">
        <f>SUBTOTAL(109,SpecOd_1[Број група: предлог школе Информатика и рачунарство])</f>
        <v>0</v>
      </c>
      <c r="V21" s="176">
        <f>SUBTOTAL(109,SpecOd_1[Укупно ученика Језик/говор са елементима националне културе])</f>
        <v>0</v>
      </c>
      <c r="W21" s="176">
        <f>SUBTOTAL(109,SpecOd_1[Број група: предлог школе Језик/говор са елементима националне културе])</f>
        <v>0</v>
      </c>
    </row>
    <row r="22" spans="1:23">
      <c r="A22" s="220"/>
      <c r="B22" s="26"/>
      <c r="C22" s="26"/>
      <c r="D22" s="26"/>
      <c r="E22" s="220"/>
      <c r="F22" s="26"/>
    </row>
    <row r="23" spans="1:23">
      <c r="A23" s="261" t="s">
        <v>394</v>
      </c>
      <c r="B23" s="961"/>
      <c r="C23" s="961"/>
      <c r="D23" s="961"/>
      <c r="E23" s="961"/>
      <c r="F23" s="961"/>
    </row>
    <row r="24" spans="1:23" s="214" customFormat="1" ht="84">
      <c r="A24" s="256" t="s">
        <v>426</v>
      </c>
      <c r="B24" s="257" t="s">
        <v>411</v>
      </c>
      <c r="C24" s="257" t="s">
        <v>412</v>
      </c>
      <c r="D24" s="257" t="s">
        <v>413</v>
      </c>
      <c r="E24" s="257" t="s">
        <v>414</v>
      </c>
      <c r="F24" s="257" t="s">
        <v>427</v>
      </c>
      <c r="G24" s="257" t="s">
        <v>428</v>
      </c>
      <c r="H24" s="257" t="s">
        <v>429</v>
      </c>
      <c r="I24" s="257" t="s">
        <v>430</v>
      </c>
      <c r="J24" s="256" t="s">
        <v>396</v>
      </c>
      <c r="K24" s="256" t="s">
        <v>415</v>
      </c>
      <c r="L24" s="217" t="s">
        <v>416</v>
      </c>
      <c r="M24" s="217" t="s">
        <v>417</v>
      </c>
      <c r="N24" s="217" t="s">
        <v>418</v>
      </c>
      <c r="O24" s="217" t="s">
        <v>419</v>
      </c>
      <c r="P24" s="256" t="s">
        <v>431</v>
      </c>
      <c r="Q24" s="256" t="s">
        <v>432</v>
      </c>
      <c r="R24" s="256" t="s">
        <v>433</v>
      </c>
      <c r="S24" s="256" t="s">
        <v>434</v>
      </c>
      <c r="T24" s="256" t="s">
        <v>435</v>
      </c>
      <c r="U24" s="256" t="s">
        <v>436</v>
      </c>
      <c r="V24" s="256" t="s">
        <v>437</v>
      </c>
      <c r="W24" s="256" t="s">
        <v>438</v>
      </c>
    </row>
    <row r="25" spans="1:23">
      <c r="A25" s="220" t="s">
        <v>439</v>
      </c>
      <c r="B25" s="222"/>
      <c r="C25" s="222"/>
      <c r="D25" s="222"/>
      <c r="E25" s="222"/>
      <c r="F25" s="222"/>
      <c r="G25" s="222"/>
      <c r="H25" s="222"/>
      <c r="I25" s="222"/>
      <c r="J25" s="26">
        <f>B25+C25+D25+E25+F25+G25+H25+I25</f>
        <v>0</v>
      </c>
      <c r="K25" s="259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</row>
    <row r="26" spans="1:23">
      <c r="A26" s="220" t="s">
        <v>440</v>
      </c>
      <c r="B26" s="222"/>
      <c r="C26" s="222"/>
      <c r="D26" s="222"/>
      <c r="E26" s="222"/>
      <c r="F26" s="222"/>
      <c r="G26" s="222"/>
      <c r="H26" s="222"/>
      <c r="I26" s="222"/>
      <c r="J26" s="26">
        <f t="shared" ref="J26:J30" si="1">B26+C26+D26+E26+F26+G26+H26+I26</f>
        <v>0</v>
      </c>
      <c r="K26" s="259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</row>
    <row r="27" spans="1:23">
      <c r="A27" s="220" t="s">
        <v>441</v>
      </c>
      <c r="B27" s="222"/>
      <c r="C27" s="222"/>
      <c r="D27" s="222"/>
      <c r="E27" s="222"/>
      <c r="F27" s="222"/>
      <c r="G27" s="222"/>
      <c r="H27" s="222"/>
      <c r="I27" s="222"/>
      <c r="J27" s="26">
        <f t="shared" si="1"/>
        <v>0</v>
      </c>
      <c r="K27" s="259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</row>
    <row r="28" spans="1:23">
      <c r="A28" s="220" t="s">
        <v>439</v>
      </c>
      <c r="B28" s="222"/>
      <c r="C28" s="222"/>
      <c r="D28" s="222"/>
      <c r="E28" s="222"/>
      <c r="F28" s="222"/>
      <c r="G28" s="222"/>
      <c r="H28" s="222"/>
      <c r="I28" s="222"/>
      <c r="J28" s="26">
        <f t="shared" si="1"/>
        <v>0</v>
      </c>
      <c r="K28" s="259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</row>
    <row r="29" spans="1:23">
      <c r="A29" s="220" t="s">
        <v>440</v>
      </c>
      <c r="B29" s="222"/>
      <c r="C29" s="222"/>
      <c r="D29" s="222"/>
      <c r="E29" s="222"/>
      <c r="F29" s="222"/>
      <c r="G29" s="222"/>
      <c r="H29" s="222"/>
      <c r="I29" s="222"/>
      <c r="J29" s="26">
        <f t="shared" si="1"/>
        <v>0</v>
      </c>
      <c r="K29" s="259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</row>
    <row r="30" spans="1:23">
      <c r="A30" s="220" t="s">
        <v>441</v>
      </c>
      <c r="B30" s="222"/>
      <c r="C30" s="222"/>
      <c r="D30" s="222"/>
      <c r="E30" s="222"/>
      <c r="F30" s="222"/>
      <c r="G30" s="222"/>
      <c r="H30" s="222"/>
      <c r="I30" s="222"/>
      <c r="J30" s="26">
        <f t="shared" si="1"/>
        <v>0</v>
      </c>
      <c r="K30" s="259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</row>
    <row r="31" spans="1:23">
      <c r="A31" s="220" t="s">
        <v>402</v>
      </c>
      <c r="B31" s="222"/>
      <c r="C31" s="262"/>
      <c r="D31" s="262"/>
      <c r="E31" s="262"/>
      <c r="F31" s="262"/>
      <c r="G31" s="262"/>
      <c r="H31" s="262"/>
      <c r="I31" s="262"/>
      <c r="J31" s="26">
        <f>B31</f>
        <v>0</v>
      </c>
      <c r="K31" s="259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</row>
    <row r="32" spans="1:23">
      <c r="A32" s="220" t="s">
        <v>403</v>
      </c>
      <c r="B32" s="262"/>
      <c r="C32" s="222"/>
      <c r="D32" s="262"/>
      <c r="E32" s="262"/>
      <c r="F32" s="262"/>
      <c r="G32" s="262"/>
      <c r="H32" s="262"/>
      <c r="I32" s="262"/>
      <c r="J32" s="26">
        <f>C32</f>
        <v>0</v>
      </c>
      <c r="K32" s="259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</row>
    <row r="33" spans="1:23">
      <c r="A33" s="220" t="s">
        <v>404</v>
      </c>
      <c r="B33" s="262"/>
      <c r="C33" s="262"/>
      <c r="D33" s="222"/>
      <c r="E33" s="262"/>
      <c r="F33" s="262"/>
      <c r="G33" s="262"/>
      <c r="H33" s="262"/>
      <c r="I33" s="262"/>
      <c r="J33" s="26">
        <f>D33</f>
        <v>0</v>
      </c>
      <c r="K33" s="259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</row>
    <row r="34" spans="1:23">
      <c r="A34" s="220" t="s">
        <v>405</v>
      </c>
      <c r="B34" s="262"/>
      <c r="C34" s="262"/>
      <c r="D34" s="262"/>
      <c r="E34" s="222"/>
      <c r="F34" s="262"/>
      <c r="G34" s="262"/>
      <c r="H34" s="262"/>
      <c r="I34" s="262"/>
      <c r="J34" s="26">
        <f>E34</f>
        <v>0</v>
      </c>
      <c r="K34" s="259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</row>
    <row r="35" spans="1:23">
      <c r="A35" s="220" t="s">
        <v>406</v>
      </c>
      <c r="B35" s="262"/>
      <c r="C35" s="262"/>
      <c r="D35" s="262"/>
      <c r="E35" s="262"/>
      <c r="F35" s="222"/>
      <c r="G35" s="262"/>
      <c r="H35" s="262"/>
      <c r="I35" s="262"/>
      <c r="J35" s="26">
        <f>F35</f>
        <v>0</v>
      </c>
      <c r="K35" s="259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</row>
    <row r="36" spans="1:23">
      <c r="A36" s="220" t="s">
        <v>407</v>
      </c>
      <c r="B36" s="262"/>
      <c r="C36" s="262"/>
      <c r="D36" s="262"/>
      <c r="E36" s="262"/>
      <c r="F36" s="262"/>
      <c r="G36" s="222"/>
      <c r="H36" s="262"/>
      <c r="I36" s="262"/>
      <c r="J36" s="26">
        <f>G36</f>
        <v>0</v>
      </c>
      <c r="K36" s="259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</row>
    <row r="37" spans="1:23">
      <c r="A37" s="220" t="s">
        <v>408</v>
      </c>
      <c r="B37" s="262"/>
      <c r="C37" s="262"/>
      <c r="D37" s="262"/>
      <c r="E37" s="262"/>
      <c r="F37" s="262"/>
      <c r="G37" s="262"/>
      <c r="H37" s="222"/>
      <c r="I37" s="262"/>
      <c r="J37" s="26">
        <f>H37</f>
        <v>0</v>
      </c>
      <c r="K37" s="259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</row>
    <row r="38" spans="1:23">
      <c r="A38" s="220" t="s">
        <v>409</v>
      </c>
      <c r="B38" s="262"/>
      <c r="C38" s="262"/>
      <c r="D38" s="262"/>
      <c r="E38" s="262"/>
      <c r="F38" s="262"/>
      <c r="G38" s="262"/>
      <c r="H38" s="262"/>
      <c r="I38" s="222"/>
      <c r="J38" s="26">
        <f>I38</f>
        <v>0</v>
      </c>
      <c r="K38" s="259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</row>
    <row r="39" spans="1:23">
      <c r="A39" s="220" t="s">
        <v>13</v>
      </c>
      <c r="B39" s="220"/>
      <c r="C39" s="220"/>
      <c r="D39" s="220"/>
      <c r="E39" s="220"/>
      <c r="F39" s="220"/>
      <c r="G39" s="220"/>
      <c r="H39" s="220"/>
      <c r="I39" s="220"/>
      <c r="J39">
        <f>SUBTOTAL(109,SpecOd_2[Укупно ученика])</f>
        <v>0</v>
      </c>
      <c r="K39" s="176">
        <f>SUBTOTAL(109,SpecOd_2[Број одељења предлог школе])</f>
        <v>0</v>
      </c>
      <c r="L39" s="220">
        <f>SUBTOTAL(109,SpecOd_2[Укупно ученика Грађанско васпитање])</f>
        <v>0</v>
      </c>
      <c r="M39" s="220">
        <f>SUBTOTAL(109,SpecOd_2[Предлог школе
број група ГВ])</f>
        <v>0</v>
      </c>
      <c r="N39" s="220">
        <f>SUBTOTAL(109,SpecOd_2[Укупно ученика Верска настава])</f>
        <v>0</v>
      </c>
      <c r="O39" s="220">
        <f>SUBTOTAL(109,SpecOd_2[Предлог школе
број група ВН])</f>
        <v>0</v>
      </c>
      <c r="P39" s="220">
        <f>SUBTOTAL(109,SpecOd_2[Укупно ученика Други страни језик 1])</f>
        <v>0</v>
      </c>
      <c r="Q39" s="220">
        <f>SUBTOTAL(109,SpecOd_2[Број група: Предлог школе Други СЈ. 1])</f>
        <v>0</v>
      </c>
      <c r="R39" s="220">
        <f>SUBTOTAL(109,SpecOd_2[Укупно ученика Други страни језик 2])</f>
        <v>0</v>
      </c>
      <c r="S39" s="220">
        <f>SUBTOTAL(109,SpecOd_2[Број група: Предлог школе Други СЈ. 2])</f>
        <v>0</v>
      </c>
      <c r="T39" s="220">
        <f>SUBTOTAL(109,SpecOd_2[Број група: предлог школе Техника и технологија])</f>
        <v>0</v>
      </c>
      <c r="U39" s="220">
        <f>SUBTOTAL(109,SpecOd_2[Број група: предлог школе Информатика и рачунарство])</f>
        <v>0</v>
      </c>
      <c r="V39" s="220">
        <f>SUBTOTAL(109,SpecOd_2[Укупно ученика Језик/говор са елементима националне културе])</f>
        <v>0</v>
      </c>
      <c r="W39" s="220">
        <f>SUBTOTAL(109,SpecOd_2[Број група: предлог школе Језик/говор са елементима националне културе])</f>
        <v>0</v>
      </c>
    </row>
    <row r="40" spans="1:23">
      <c r="A40" s="220"/>
      <c r="B40" s="26"/>
      <c r="C40" s="26"/>
      <c r="D40" s="26"/>
      <c r="E40" s="220"/>
      <c r="F40" s="26"/>
    </row>
    <row r="41" spans="1:23">
      <c r="A41" s="263" t="s">
        <v>394</v>
      </c>
      <c r="B41" s="962"/>
      <c r="C41" s="962"/>
      <c r="D41" s="962"/>
      <c r="E41" s="962"/>
      <c r="F41" s="962"/>
    </row>
    <row r="42" spans="1:23" s="214" customFormat="1" ht="84">
      <c r="A42" s="256" t="s">
        <v>426</v>
      </c>
      <c r="B42" s="257" t="s">
        <v>411</v>
      </c>
      <c r="C42" s="257" t="s">
        <v>412</v>
      </c>
      <c r="D42" s="257" t="s">
        <v>413</v>
      </c>
      <c r="E42" s="257" t="s">
        <v>414</v>
      </c>
      <c r="F42" s="257" t="s">
        <v>427</v>
      </c>
      <c r="G42" s="257" t="s">
        <v>428</v>
      </c>
      <c r="H42" s="257" t="s">
        <v>429</v>
      </c>
      <c r="I42" s="257" t="s">
        <v>430</v>
      </c>
      <c r="J42" s="256" t="s">
        <v>396</v>
      </c>
      <c r="K42" s="256" t="s">
        <v>415</v>
      </c>
      <c r="L42" s="217" t="s">
        <v>416</v>
      </c>
      <c r="M42" s="217" t="s">
        <v>417</v>
      </c>
      <c r="N42" s="217" t="s">
        <v>418</v>
      </c>
      <c r="O42" s="217" t="s">
        <v>419</v>
      </c>
      <c r="P42" s="256" t="s">
        <v>431</v>
      </c>
      <c r="Q42" s="256" t="s">
        <v>432</v>
      </c>
      <c r="R42" s="256" t="s">
        <v>433</v>
      </c>
      <c r="S42" s="256" t="s">
        <v>434</v>
      </c>
      <c r="T42" s="256" t="s">
        <v>435</v>
      </c>
      <c r="U42" s="256" t="s">
        <v>436</v>
      </c>
      <c r="V42" s="256" t="s">
        <v>437</v>
      </c>
      <c r="W42" s="256" t="s">
        <v>438</v>
      </c>
    </row>
    <row r="43" spans="1:23">
      <c r="A43" s="220" t="s">
        <v>439</v>
      </c>
      <c r="B43" s="222"/>
      <c r="C43" s="222"/>
      <c r="D43" s="222"/>
      <c r="E43" s="222"/>
      <c r="F43" s="222"/>
      <c r="G43" s="222"/>
      <c r="H43" s="222"/>
      <c r="I43" s="222"/>
      <c r="J43" s="26">
        <f>B43+C43+D43+E43+F43+G43+H43+I43</f>
        <v>0</v>
      </c>
      <c r="K43" s="259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</row>
    <row r="44" spans="1:23">
      <c r="A44" s="220" t="s">
        <v>440</v>
      </c>
      <c r="B44" s="222"/>
      <c r="C44" s="222"/>
      <c r="D44" s="222"/>
      <c r="E44" s="222"/>
      <c r="F44" s="222"/>
      <c r="G44" s="222"/>
      <c r="H44" s="222"/>
      <c r="I44" s="222"/>
      <c r="J44" s="26">
        <f t="shared" ref="J44:J48" si="2">B44+C44+D44+E44+F44+G44+H44+I44</f>
        <v>0</v>
      </c>
      <c r="K44" s="259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</row>
    <row r="45" spans="1:23">
      <c r="A45" s="220" t="s">
        <v>441</v>
      </c>
      <c r="B45" s="222"/>
      <c r="C45" s="222"/>
      <c r="D45" s="222"/>
      <c r="E45" s="222"/>
      <c r="F45" s="222"/>
      <c r="G45" s="222"/>
      <c r="H45" s="222"/>
      <c r="I45" s="222"/>
      <c r="J45" s="26">
        <f t="shared" si="2"/>
        <v>0</v>
      </c>
      <c r="K45" s="259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</row>
    <row r="46" spans="1:23">
      <c r="A46" s="220" t="s">
        <v>439</v>
      </c>
      <c r="B46" s="222"/>
      <c r="C46" s="222"/>
      <c r="D46" s="222"/>
      <c r="E46" s="222"/>
      <c r="F46" s="222"/>
      <c r="G46" s="222"/>
      <c r="H46" s="222"/>
      <c r="I46" s="222"/>
      <c r="J46" s="26">
        <f t="shared" si="2"/>
        <v>0</v>
      </c>
      <c r="K46" s="259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</row>
    <row r="47" spans="1:23">
      <c r="A47" s="220" t="s">
        <v>440</v>
      </c>
      <c r="B47" s="222"/>
      <c r="C47" s="222"/>
      <c r="D47" s="222"/>
      <c r="E47" s="222"/>
      <c r="F47" s="222"/>
      <c r="G47" s="222"/>
      <c r="H47" s="222"/>
      <c r="I47" s="222"/>
      <c r="J47" s="26">
        <f t="shared" si="2"/>
        <v>0</v>
      </c>
      <c r="K47" s="259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</row>
    <row r="48" spans="1:23">
      <c r="A48" s="220" t="s">
        <v>441</v>
      </c>
      <c r="B48" s="222"/>
      <c r="C48" s="222"/>
      <c r="D48" s="222"/>
      <c r="E48" s="222"/>
      <c r="F48" s="222"/>
      <c r="G48" s="222"/>
      <c r="H48" s="222"/>
      <c r="I48" s="222"/>
      <c r="J48" s="26">
        <f t="shared" si="2"/>
        <v>0</v>
      </c>
      <c r="K48" s="259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</row>
    <row r="49" spans="1:23">
      <c r="A49" s="220" t="s">
        <v>402</v>
      </c>
      <c r="B49" s="222"/>
      <c r="C49" s="264"/>
      <c r="D49" s="264"/>
      <c r="E49" s="264"/>
      <c r="F49" s="264"/>
      <c r="G49" s="264"/>
      <c r="H49" s="264"/>
      <c r="I49" s="264"/>
      <c r="J49" s="26">
        <f>B49</f>
        <v>0</v>
      </c>
      <c r="K49" s="259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</row>
    <row r="50" spans="1:23">
      <c r="A50" s="220" t="s">
        <v>403</v>
      </c>
      <c r="B50" s="264"/>
      <c r="C50" s="222"/>
      <c r="D50" s="264"/>
      <c r="E50" s="264"/>
      <c r="F50" s="264"/>
      <c r="G50" s="264"/>
      <c r="H50" s="264"/>
      <c r="I50" s="264"/>
      <c r="J50" s="26">
        <f>C50</f>
        <v>0</v>
      </c>
      <c r="K50" s="259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</row>
    <row r="51" spans="1:23">
      <c r="A51" s="220" t="s">
        <v>404</v>
      </c>
      <c r="B51" s="264"/>
      <c r="C51" s="264"/>
      <c r="D51" s="222"/>
      <c r="E51" s="264"/>
      <c r="F51" s="264"/>
      <c r="G51" s="264"/>
      <c r="H51" s="264"/>
      <c r="I51" s="264"/>
      <c r="J51" s="26">
        <f>D51</f>
        <v>0</v>
      </c>
      <c r="K51" s="259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</row>
    <row r="52" spans="1:23">
      <c r="A52" s="220" t="s">
        <v>405</v>
      </c>
      <c r="B52" s="264"/>
      <c r="C52" s="264"/>
      <c r="D52" s="264"/>
      <c r="E52" s="222"/>
      <c r="F52" s="264"/>
      <c r="G52" s="264"/>
      <c r="H52" s="264"/>
      <c r="I52" s="264"/>
      <c r="J52" s="26">
        <f>E52</f>
        <v>0</v>
      </c>
      <c r="K52" s="259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</row>
    <row r="53" spans="1:23">
      <c r="A53" s="220" t="s">
        <v>406</v>
      </c>
      <c r="B53" s="264"/>
      <c r="C53" s="264"/>
      <c r="D53" s="264"/>
      <c r="E53" s="264"/>
      <c r="F53" s="222"/>
      <c r="G53" s="264"/>
      <c r="H53" s="264"/>
      <c r="I53" s="264"/>
      <c r="J53" s="26">
        <f>F53</f>
        <v>0</v>
      </c>
      <c r="K53" s="259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</row>
    <row r="54" spans="1:23">
      <c r="A54" s="220" t="s">
        <v>407</v>
      </c>
      <c r="B54" s="264"/>
      <c r="C54" s="264"/>
      <c r="D54" s="264"/>
      <c r="E54" s="264"/>
      <c r="F54" s="264"/>
      <c r="G54" s="222"/>
      <c r="H54" s="264"/>
      <c r="I54" s="264"/>
      <c r="J54" s="26">
        <f>G54</f>
        <v>0</v>
      </c>
      <c r="K54" s="259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</row>
    <row r="55" spans="1:23">
      <c r="A55" s="220" t="s">
        <v>408</v>
      </c>
      <c r="B55" s="264"/>
      <c r="C55" s="264"/>
      <c r="D55" s="264"/>
      <c r="E55" s="264"/>
      <c r="F55" s="264"/>
      <c r="G55" s="264"/>
      <c r="H55" s="222"/>
      <c r="I55" s="264"/>
      <c r="J55" s="26">
        <f>H55</f>
        <v>0</v>
      </c>
      <c r="K55" s="259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</row>
    <row r="56" spans="1:23">
      <c r="A56" s="220" t="s">
        <v>409</v>
      </c>
      <c r="B56" s="264"/>
      <c r="C56" s="264"/>
      <c r="D56" s="264"/>
      <c r="E56" s="264"/>
      <c r="F56" s="264"/>
      <c r="G56" s="264"/>
      <c r="H56" s="264"/>
      <c r="I56" s="222"/>
      <c r="J56" s="26">
        <f>I56</f>
        <v>0</v>
      </c>
      <c r="K56" s="259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</row>
    <row r="57" spans="1:23">
      <c r="A57" s="220" t="s">
        <v>13</v>
      </c>
      <c r="B57" s="220"/>
      <c r="C57" s="220"/>
      <c r="D57" s="220"/>
      <c r="E57" s="220"/>
      <c r="F57" s="220"/>
      <c r="G57" s="220"/>
      <c r="H57" s="220"/>
      <c r="I57" s="220"/>
      <c r="J57">
        <f>SUBTOTAL(109,SpecOd_3[Укупно ученика])</f>
        <v>0</v>
      </c>
      <c r="K57" s="176">
        <f>SUBTOTAL(109,SpecOd_3[Број одељења предлог школе])</f>
        <v>0</v>
      </c>
      <c r="L57" s="176">
        <f>SUBTOTAL(109,SpecOd_3[Укупно ученика Грађанско васпитање])</f>
        <v>0</v>
      </c>
      <c r="M57" s="176">
        <f>SUBTOTAL(109,SpecOd_3[Предлог школе
број група ГВ])</f>
        <v>0</v>
      </c>
      <c r="N57" s="176">
        <f>SUBTOTAL(109,SpecOd_3[Укупно ученика Верска настава])</f>
        <v>0</v>
      </c>
      <c r="O57" s="176">
        <f>SUBTOTAL(109,SpecOd_3[Предлог школе
број група ВН])</f>
        <v>0</v>
      </c>
      <c r="P57" s="176">
        <f>SUBTOTAL(109,SpecOd_3[Укупно ученика Други страни језик 1])</f>
        <v>0</v>
      </c>
      <c r="Q57" s="176">
        <f>SUBTOTAL(109,SpecOd_3[Број група: Предлог школе Други СЈ. 1])</f>
        <v>0</v>
      </c>
      <c r="R57" s="176">
        <f>SUBTOTAL(109,SpecOd_3[Укупно ученика Други страни језик 2])</f>
        <v>0</v>
      </c>
      <c r="S57" s="176">
        <f>SUBTOTAL(109,SpecOd_3[Број група: Предлог школе Други СЈ. 2])</f>
        <v>0</v>
      </c>
      <c r="T57" s="176">
        <f>SUBTOTAL(109,SpecOd_3[Број група: предлог школе Техника и технологија])</f>
        <v>0</v>
      </c>
      <c r="U57" s="176">
        <f>SUBTOTAL(109,SpecOd_3[Број група: предлог школе Информатика и рачунарство])</f>
        <v>0</v>
      </c>
      <c r="V57" s="176">
        <f>SUBTOTAL(109,SpecOd_3[Укупно ученика Језик/говор са елементима националне културе])</f>
        <v>0</v>
      </c>
      <c r="W57" s="176">
        <f>SUBTOTAL(109,SpecOd_3[Број група: предлог школе Језик/говор са елементима националне културе])</f>
        <v>0</v>
      </c>
    </row>
    <row r="58" spans="1:23">
      <c r="A58" s="220"/>
      <c r="B58" s="26"/>
      <c r="C58" s="26"/>
      <c r="D58" s="26"/>
      <c r="E58" s="220"/>
      <c r="F58" s="26"/>
    </row>
    <row r="63" spans="1:23">
      <c r="M63" s="165"/>
      <c r="R63" s="165"/>
    </row>
  </sheetData>
  <mergeCells count="5">
    <mergeCell ref="T2:U2"/>
    <mergeCell ref="T3:U3"/>
    <mergeCell ref="B5:F5"/>
    <mergeCell ref="B23:F23"/>
    <mergeCell ref="B41:F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5"/>
  <sheetViews>
    <sheetView workbookViewId="0">
      <selection activeCell="M15" sqref="M15"/>
    </sheetView>
  </sheetViews>
  <sheetFormatPr defaultColWidth="9" defaultRowHeight="18"/>
  <cols>
    <col min="1" max="1" width="25.44140625" customWidth="1"/>
    <col min="2" max="2" width="10.6640625" customWidth="1"/>
    <col min="5" max="5" width="12.33203125" customWidth="1"/>
    <col min="6" max="6" width="10.33203125" customWidth="1"/>
    <col min="7" max="7" width="9.88671875" customWidth="1"/>
    <col min="8" max="8" width="10" customWidth="1"/>
    <col min="9" max="9" width="9.21875" customWidth="1"/>
    <col min="10" max="10" width="8" customWidth="1"/>
    <col min="12" max="12" width="14" customWidth="1"/>
    <col min="13" max="13" width="10.88671875" customWidth="1"/>
    <col min="14" max="14" width="14.88671875" customWidth="1"/>
    <col min="15" max="15" width="12" customWidth="1"/>
    <col min="16" max="16" width="13.77734375" customWidth="1"/>
    <col min="17" max="17" width="15.33203125" customWidth="1"/>
    <col min="18" max="18" width="19.33203125" customWidth="1"/>
    <col min="19" max="19" width="20.6640625" customWidth="1"/>
    <col min="20" max="20" width="17.109375" customWidth="1"/>
    <col min="21" max="21" width="23.109375" customWidth="1"/>
  </cols>
  <sheetData>
    <row r="1" spans="1:6">
      <c r="A1" t="str">
        <f>'[2]Подаци о школи'!B1</f>
        <v>ОШ "ЉУБА НЕНАДОВИЋ"</v>
      </c>
    </row>
    <row r="2" spans="1:6">
      <c r="A2" t="str">
        <f>'[2]Подаци о школи'!B2</f>
        <v>БЕОГРАД</v>
      </c>
    </row>
    <row r="3" spans="1:6">
      <c r="A3" t="str">
        <f>'[2]Подаци о школи'!B3</f>
        <v>ЧУКАРИЦА</v>
      </c>
    </row>
    <row r="5" spans="1:6">
      <c r="A5" s="255" t="s">
        <v>394</v>
      </c>
      <c r="B5" s="960" t="s">
        <v>260</v>
      </c>
      <c r="C5" s="960"/>
      <c r="D5" s="960"/>
      <c r="E5" s="960"/>
      <c r="F5" s="960"/>
    </row>
    <row r="6" spans="1:6" ht="54">
      <c r="A6" s="26" t="s">
        <v>442</v>
      </c>
      <c r="B6" s="265" t="s">
        <v>443</v>
      </c>
      <c r="C6" s="26" t="s">
        <v>397</v>
      </c>
      <c r="D6" s="26" t="s">
        <v>398</v>
      </c>
      <c r="E6" s="265" t="s">
        <v>399</v>
      </c>
      <c r="F6" s="26" t="s">
        <v>257</v>
      </c>
    </row>
    <row r="7" spans="1:6">
      <c r="A7" s="26" t="s">
        <v>444</v>
      </c>
      <c r="B7" s="259"/>
      <c r="C7" s="266"/>
      <c r="D7" s="266"/>
      <c r="E7" s="220">
        <f>B7+C7+2*D7</f>
        <v>0</v>
      </c>
      <c r="F7" s="266"/>
    </row>
    <row r="8" spans="1:6">
      <c r="A8" s="26" t="s">
        <v>445</v>
      </c>
      <c r="B8" s="266"/>
      <c r="C8" s="266"/>
      <c r="D8" s="266"/>
      <c r="E8" s="220">
        <f>B8+C8+2*D8</f>
        <v>0</v>
      </c>
      <c r="F8" s="266"/>
    </row>
    <row r="9" spans="1:6">
      <c r="A9" s="26" t="s">
        <v>446</v>
      </c>
      <c r="B9" s="266"/>
      <c r="C9" s="266"/>
      <c r="D9" s="266"/>
      <c r="E9" s="220">
        <f>B9+C9+2*D9</f>
        <v>0</v>
      </c>
      <c r="F9" s="266"/>
    </row>
    <row r="10" spans="1:6">
      <c r="A10" s="26" t="s">
        <v>447</v>
      </c>
      <c r="B10" s="266"/>
      <c r="C10" s="266"/>
      <c r="D10" s="266"/>
      <c r="E10" s="220">
        <f>B10+C10+2*D10</f>
        <v>0</v>
      </c>
      <c r="F10" s="266"/>
    </row>
    <row r="11" spans="1:6">
      <c r="A11" s="26" t="s">
        <v>448</v>
      </c>
      <c r="B11" s="266"/>
      <c r="C11" s="266"/>
      <c r="D11" s="266"/>
      <c r="E11" s="220">
        <f>B11+C11+2*D11</f>
        <v>0</v>
      </c>
      <c r="F11" s="266"/>
    </row>
    <row r="12" spans="1:6">
      <c r="A12" s="220" t="s">
        <v>13</v>
      </c>
      <c r="B12">
        <f>SUBTOTAL(109,FOOO20[Укупно полазника])</f>
        <v>0</v>
      </c>
      <c r="C12">
        <f>SUBTOTAL(109,FOOO20[ИОП1])</f>
        <v>0</v>
      </c>
      <c r="D12">
        <f>SUBTOTAL(109,FOOO20[ИОП2])</f>
        <v>0</v>
      </c>
      <c r="E12">
        <f>SUBTOTAL(109,FOOO20[Укупно за формирање одељења])</f>
        <v>0</v>
      </c>
      <c r="F12">
        <f>SUBTOTAL(109,FOOO20[Одељења])</f>
        <v>0</v>
      </c>
    </row>
    <row r="14" spans="1:6">
      <c r="A14" s="261" t="s">
        <v>394</v>
      </c>
      <c r="B14" s="963"/>
      <c r="C14" s="963"/>
      <c r="D14" s="963"/>
      <c r="E14" s="963"/>
      <c r="F14" s="963"/>
    </row>
    <row r="15" spans="1:6" ht="54">
      <c r="A15" s="26" t="s">
        <v>442</v>
      </c>
      <c r="B15" s="265" t="s">
        <v>443</v>
      </c>
      <c r="C15" s="26" t="s">
        <v>397</v>
      </c>
      <c r="D15" s="26" t="s">
        <v>398</v>
      </c>
      <c r="E15" s="265" t="s">
        <v>399</v>
      </c>
      <c r="F15" s="26" t="s">
        <v>257</v>
      </c>
    </row>
    <row r="16" spans="1:6">
      <c r="A16" s="26" t="s">
        <v>444</v>
      </c>
      <c r="B16" s="259"/>
      <c r="C16" s="266"/>
      <c r="D16" s="266"/>
      <c r="E16" s="220">
        <f>B16+C16+2*D16</f>
        <v>0</v>
      </c>
      <c r="F16" s="266"/>
    </row>
    <row r="17" spans="1:6">
      <c r="A17" s="26" t="s">
        <v>445</v>
      </c>
      <c r="B17" s="266"/>
      <c r="C17" s="266"/>
      <c r="D17" s="266"/>
      <c r="E17" s="220">
        <f>B17+C17+2*D17</f>
        <v>0</v>
      </c>
      <c r="F17" s="266"/>
    </row>
    <row r="18" spans="1:6">
      <c r="A18" s="26" t="s">
        <v>446</v>
      </c>
      <c r="B18" s="266"/>
      <c r="C18" s="266"/>
      <c r="D18" s="266"/>
      <c r="E18" s="220">
        <f>B18+C18+2*D18</f>
        <v>0</v>
      </c>
      <c r="F18" s="266"/>
    </row>
    <row r="19" spans="1:6">
      <c r="A19" s="26" t="s">
        <v>447</v>
      </c>
      <c r="B19" s="266"/>
      <c r="C19" s="266"/>
      <c r="D19" s="266"/>
      <c r="E19" s="220">
        <f>B19+C19+2*D19</f>
        <v>0</v>
      </c>
      <c r="F19" s="266"/>
    </row>
    <row r="20" spans="1:6">
      <c r="A20" s="26" t="s">
        <v>448</v>
      </c>
      <c r="B20" s="266"/>
      <c r="C20" s="266"/>
      <c r="D20" s="266"/>
      <c r="E20" s="220">
        <f>B20+C20+2*D20</f>
        <v>0</v>
      </c>
      <c r="F20" s="266"/>
    </row>
    <row r="21" spans="1:6">
      <c r="A21" s="220" t="s">
        <v>13</v>
      </c>
      <c r="B21">
        <f>SUBTOTAL(109,FOOO1622[Укупно полазника])</f>
        <v>0</v>
      </c>
      <c r="C21">
        <f>SUBTOTAL(109,FOOO1622[ИОП1])</f>
        <v>0</v>
      </c>
      <c r="D21">
        <f>SUBTOTAL(109,FOOO1622[ИОП2])</f>
        <v>0</v>
      </c>
      <c r="E21">
        <f>SUBTOTAL(109,FOOO1622[Укупно за формирање одељења])</f>
        <v>0</v>
      </c>
      <c r="F21">
        <f>SUBTOTAL(109,FOOO1622[Одељења])</f>
        <v>0</v>
      </c>
    </row>
    <row r="23" spans="1:6">
      <c r="A23" s="263" t="s">
        <v>394</v>
      </c>
      <c r="B23" s="964"/>
      <c r="C23" s="964"/>
      <c r="D23" s="964"/>
      <c r="E23" s="964"/>
      <c r="F23" s="964"/>
    </row>
    <row r="24" spans="1:6" ht="54">
      <c r="A24" s="26" t="s">
        <v>442</v>
      </c>
      <c r="B24" s="265" t="s">
        <v>443</v>
      </c>
      <c r="C24" s="26" t="s">
        <v>397</v>
      </c>
      <c r="D24" s="26" t="s">
        <v>398</v>
      </c>
      <c r="E24" s="265" t="s">
        <v>399</v>
      </c>
      <c r="F24" s="26" t="s">
        <v>257</v>
      </c>
    </row>
    <row r="25" spans="1:6">
      <c r="A25" s="26" t="s">
        <v>444</v>
      </c>
      <c r="B25" s="259"/>
      <c r="C25" s="266"/>
      <c r="D25" s="266"/>
      <c r="E25" s="220">
        <f>B25+C25+2*D25</f>
        <v>0</v>
      </c>
      <c r="F25" s="266"/>
    </row>
    <row r="26" spans="1:6">
      <c r="A26" s="26" t="s">
        <v>445</v>
      </c>
      <c r="B26" s="266"/>
      <c r="C26" s="266"/>
      <c r="D26" s="266"/>
      <c r="E26" s="220">
        <f>B26+C26+2*D26</f>
        <v>0</v>
      </c>
      <c r="F26" s="266"/>
    </row>
    <row r="27" spans="1:6">
      <c r="A27" s="26" t="s">
        <v>446</v>
      </c>
      <c r="B27" s="266"/>
      <c r="C27" s="266"/>
      <c r="D27" s="266"/>
      <c r="E27" s="220">
        <f>B27+C27+2*D27</f>
        <v>0</v>
      </c>
      <c r="F27" s="266"/>
    </row>
    <row r="28" spans="1:6">
      <c r="A28" s="26" t="s">
        <v>447</v>
      </c>
      <c r="B28" s="266"/>
      <c r="C28" s="266"/>
      <c r="D28" s="266"/>
      <c r="E28" s="220">
        <f>B28+C28+2*D28</f>
        <v>0</v>
      </c>
      <c r="F28" s="266"/>
    </row>
    <row r="29" spans="1:6">
      <c r="A29" s="26" t="s">
        <v>448</v>
      </c>
      <c r="B29" s="266"/>
      <c r="C29" s="266"/>
      <c r="D29" s="266"/>
      <c r="E29" s="220">
        <f>B29+C29+2*D29</f>
        <v>0</v>
      </c>
      <c r="F29" s="266"/>
    </row>
    <row r="30" spans="1:6">
      <c r="A30" s="220" t="s">
        <v>13</v>
      </c>
      <c r="B30">
        <f>SUBTOTAL(109,FOOO161824[Укупно полазника])</f>
        <v>0</v>
      </c>
      <c r="C30">
        <f>SUBTOTAL(109,FOOO161824[ИОП1])</f>
        <v>0</v>
      </c>
      <c r="D30">
        <f>SUBTOTAL(109,FOOO161824[ИОП2])</f>
        <v>0</v>
      </c>
      <c r="E30">
        <f>SUBTOTAL(109,FOOO161824[Укупно за формирање одељења])</f>
        <v>0</v>
      </c>
      <c r="F30">
        <f>SUBTOTAL(109,FOOO161824[Одељења])</f>
        <v>0</v>
      </c>
    </row>
    <row r="34" spans="4:18">
      <c r="D34" s="165" t="s">
        <v>392</v>
      </c>
      <c r="E34" s="267"/>
      <c r="F34" s="228"/>
    </row>
    <row r="35" spans="4:18">
      <c r="E35" s="965" t="s">
        <v>393</v>
      </c>
      <c r="F35" s="965"/>
      <c r="M35" s="165"/>
      <c r="R35" s="165"/>
    </row>
  </sheetData>
  <mergeCells count="4">
    <mergeCell ref="B5:F5"/>
    <mergeCell ref="B14:F14"/>
    <mergeCell ref="B23:F23"/>
    <mergeCell ref="E35:F35"/>
  </mergeCells>
  <conditionalFormatting sqref="E7:E11">
    <cfRule type="cellIs" dxfId="215" priority="3" operator="between">
      <formula>1</formula>
      <formula>14</formula>
    </cfRule>
  </conditionalFormatting>
  <conditionalFormatting sqref="E16:E20">
    <cfRule type="cellIs" dxfId="214" priority="2" operator="between">
      <formula>1</formula>
      <formula>14</formula>
    </cfRule>
  </conditionalFormatting>
  <conditionalFormatting sqref="E25:E29">
    <cfRule type="cellIs" dxfId="213" priority="1" operator="between">
      <formula>1</formula>
      <formula>14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D316"/>
  <sheetViews>
    <sheetView workbookViewId="0">
      <selection activeCell="E15" sqref="E15"/>
    </sheetView>
  </sheetViews>
  <sheetFormatPr defaultColWidth="9" defaultRowHeight="18"/>
  <cols>
    <col min="1" max="1" width="25.33203125" customWidth="1"/>
    <col min="2" max="2" width="7.33203125" customWidth="1"/>
    <col min="3" max="3" width="10.6640625" customWidth="1"/>
    <col min="4" max="4" width="7.77734375" customWidth="1"/>
    <col min="5" max="5" width="11.44140625" customWidth="1"/>
    <col min="6" max="6" width="7.33203125" customWidth="1"/>
    <col min="7" max="7" width="9.21875" customWidth="1"/>
    <col min="8" max="8" width="7.88671875" customWidth="1"/>
    <col min="9" max="9" width="12.6640625" customWidth="1"/>
    <col min="10" max="10" width="12.21875" customWidth="1"/>
    <col min="11" max="11" width="11.44140625" customWidth="1"/>
    <col min="12" max="12" width="12.6640625" customWidth="1"/>
    <col min="13" max="13" width="12.21875" customWidth="1"/>
    <col min="14" max="14" width="11.44140625" customWidth="1"/>
    <col min="15" max="15" width="13.21875" customWidth="1"/>
    <col min="16" max="16" width="13.6640625" customWidth="1"/>
    <col min="17" max="18" width="17.6640625" customWidth="1"/>
    <col min="19" max="19" width="5.77734375" customWidth="1"/>
    <col min="20" max="20" width="25.77734375" customWidth="1"/>
    <col min="21" max="21" width="10.6640625" customWidth="1"/>
    <col min="22" max="22" width="10" customWidth="1"/>
    <col min="24" max="24" width="13" customWidth="1"/>
    <col min="25" max="25" width="11.33203125" customWidth="1"/>
    <col min="26" max="26" width="11.44140625" customWidth="1"/>
    <col min="27" max="27" width="7.88671875" customWidth="1"/>
    <col min="28" max="28" width="12.6640625" customWidth="1"/>
    <col min="29" max="29" width="12.21875" customWidth="1"/>
    <col min="30" max="30" width="11.77734375" customWidth="1"/>
    <col min="31" max="31" width="12.88671875" customWidth="1"/>
    <col min="32" max="32" width="12.21875" customWidth="1"/>
    <col min="33" max="33" width="13.77734375" customWidth="1"/>
    <col min="34" max="34" width="17" customWidth="1"/>
    <col min="35" max="35" width="18.21875" customWidth="1"/>
    <col min="36" max="36" width="17.88671875" customWidth="1"/>
    <col min="37" max="37" width="18.6640625" customWidth="1"/>
    <col min="38" max="38" width="5.77734375" customWidth="1"/>
    <col min="39" max="39" width="25.77734375" customWidth="1"/>
    <col min="40" max="40" width="10.6640625" customWidth="1"/>
    <col min="41" max="41" width="9.6640625" customWidth="1"/>
    <col min="42" max="42" width="7.88671875" customWidth="1"/>
    <col min="43" max="43" width="12.88671875" customWidth="1"/>
    <col min="44" max="44" width="7.6640625" customWidth="1"/>
    <col min="45" max="45" width="9.33203125" customWidth="1"/>
    <col min="46" max="46" width="10.21875" customWidth="1"/>
    <col min="47" max="47" width="12.88671875" customWidth="1"/>
    <col min="48" max="48" width="12.21875" customWidth="1"/>
    <col min="49" max="49" width="11.44140625" customWidth="1"/>
    <col min="50" max="50" width="12.88671875" customWidth="1"/>
    <col min="51" max="51" width="12.21875" customWidth="1"/>
    <col min="52" max="52" width="13.77734375" customWidth="1"/>
    <col min="53" max="53" width="13.6640625" customWidth="1"/>
    <col min="54" max="54" width="18.21875" customWidth="1"/>
    <col min="55" max="55" width="17.88671875" customWidth="1"/>
    <col min="56" max="56" width="18.6640625" customWidth="1"/>
  </cols>
  <sheetData>
    <row r="1" spans="1:56">
      <c r="A1" t="str">
        <f>'[2]Подаци о школи'!B1</f>
        <v>ОШ "ЉУБА НЕНАДОВИЋ"</v>
      </c>
      <c r="T1" t="str">
        <f>'[2]Подаци о школи'!B1</f>
        <v>ОШ "ЉУБА НЕНАДОВИЋ"</v>
      </c>
      <c r="AM1">
        <f>'[2]Подаци о школи'!AJ1</f>
        <v>0</v>
      </c>
    </row>
    <row r="2" spans="1:56">
      <c r="A2" t="str">
        <f>'[2]Подаци о школи'!B2</f>
        <v>БЕОГРАД</v>
      </c>
      <c r="T2" t="str">
        <f>'[2]Подаци о школи'!B2</f>
        <v>БЕОГРАД</v>
      </c>
      <c r="AM2">
        <f>'[2]Подаци о школи'!AJ2</f>
        <v>0</v>
      </c>
    </row>
    <row r="3" spans="1:56">
      <c r="A3" t="str">
        <f>'[2]Подаци о школи'!B3</f>
        <v>ЧУКАРИЦА</v>
      </c>
      <c r="T3" t="str">
        <f>'[2]Подаци о школи'!B3</f>
        <v>ЧУКАРИЦА</v>
      </c>
      <c r="AM3">
        <f>'[2]Подаци о школи'!AJ3</f>
        <v>0</v>
      </c>
    </row>
    <row r="4" spans="1:56" s="26" customFormat="1" ht="54">
      <c r="A4" s="268" t="s">
        <v>450</v>
      </c>
      <c r="B4" s="268" t="s">
        <v>451</v>
      </c>
      <c r="C4" s="268" t="s">
        <v>397</v>
      </c>
      <c r="D4" s="268" t="s">
        <v>398</v>
      </c>
      <c r="E4" s="268" t="s">
        <v>452</v>
      </c>
      <c r="F4" s="268" t="s">
        <v>453</v>
      </c>
      <c r="T4" s="269" t="s">
        <v>450</v>
      </c>
      <c r="U4" s="269" t="s">
        <v>451</v>
      </c>
      <c r="V4" s="269" t="s">
        <v>397</v>
      </c>
      <c r="W4" s="269" t="s">
        <v>398</v>
      </c>
      <c r="X4" s="269" t="s">
        <v>452</v>
      </c>
      <c r="Y4" s="269" t="s">
        <v>453</v>
      </c>
      <c r="AM4" s="265" t="s">
        <v>450</v>
      </c>
      <c r="AN4" s="265" t="s">
        <v>451</v>
      </c>
      <c r="AO4" s="265" t="s">
        <v>397</v>
      </c>
      <c r="AP4" s="265" t="s">
        <v>398</v>
      </c>
      <c r="AQ4" s="265" t="s">
        <v>452</v>
      </c>
      <c r="AR4" s="265" t="s">
        <v>453</v>
      </c>
    </row>
    <row r="5" spans="1:56">
      <c r="B5" s="223"/>
      <c r="C5" s="223"/>
      <c r="D5" s="223"/>
      <c r="E5" s="220">
        <f>B5+C5+2*D5</f>
        <v>0</v>
      </c>
      <c r="F5" s="223"/>
      <c r="U5" s="223"/>
      <c r="V5" s="223"/>
      <c r="W5" s="223"/>
      <c r="X5" s="220">
        <f>U5+V5+2*W5</f>
        <v>0</v>
      </c>
      <c r="Y5" s="223"/>
      <c r="AN5" s="223"/>
      <c r="AO5" s="223"/>
      <c r="AP5" s="223"/>
      <c r="AQ5" s="220">
        <f>AN5+AO5+2*AP5</f>
        <v>0</v>
      </c>
      <c r="AR5" s="223"/>
    </row>
    <row r="6" spans="1:56" ht="9.75" customHeight="1">
      <c r="B6" s="223"/>
      <c r="C6" s="223"/>
      <c r="D6" s="223"/>
      <c r="E6" s="220"/>
      <c r="F6" s="223"/>
      <c r="U6" s="223"/>
      <c r="V6" s="223"/>
      <c r="W6" s="223"/>
      <c r="X6" s="220"/>
      <c r="Y6" s="223"/>
      <c r="AN6" s="223"/>
      <c r="AO6" s="223"/>
      <c r="AP6" s="223"/>
      <c r="AQ6" s="220"/>
      <c r="AR6" s="223"/>
    </row>
    <row r="7" spans="1:56" s="45" customFormat="1" ht="50.4">
      <c r="A7" s="270" t="s">
        <v>454</v>
      </c>
      <c r="B7" s="268" t="s">
        <v>396</v>
      </c>
      <c r="C7" s="268" t="s">
        <v>397</v>
      </c>
      <c r="D7" s="268" t="s">
        <v>398</v>
      </c>
      <c r="E7" s="268" t="s">
        <v>452</v>
      </c>
      <c r="F7" s="268" t="s">
        <v>453</v>
      </c>
      <c r="H7" s="271"/>
      <c r="I7" s="271"/>
      <c r="J7" s="271"/>
      <c r="K7" s="271"/>
      <c r="L7" s="271"/>
      <c r="M7" s="271"/>
      <c r="N7" s="271"/>
      <c r="O7" s="271"/>
      <c r="T7" s="272" t="s">
        <v>454</v>
      </c>
      <c r="U7" s="268" t="s">
        <v>396</v>
      </c>
      <c r="V7" s="268" t="s">
        <v>397</v>
      </c>
      <c r="W7" s="268" t="s">
        <v>398</v>
      </c>
      <c r="X7" s="268" t="s">
        <v>452</v>
      </c>
      <c r="Y7" s="268" t="s">
        <v>453</v>
      </c>
      <c r="AA7" s="271"/>
      <c r="AB7" s="271"/>
      <c r="AC7" s="271"/>
      <c r="AD7" s="271"/>
      <c r="AE7" s="271"/>
      <c r="AF7" s="271"/>
      <c r="AM7" s="268" t="s">
        <v>454</v>
      </c>
      <c r="AN7" s="268" t="s">
        <v>396</v>
      </c>
      <c r="AO7" s="268" t="s">
        <v>397</v>
      </c>
      <c r="AP7" s="268" t="s">
        <v>398</v>
      </c>
      <c r="AQ7" s="268" t="s">
        <v>452</v>
      </c>
      <c r="AR7" s="268" t="s">
        <v>453</v>
      </c>
      <c r="AT7" s="271"/>
      <c r="AU7" s="271"/>
      <c r="AV7" s="271"/>
      <c r="AW7" s="271"/>
      <c r="AX7" s="271"/>
      <c r="AY7" s="271"/>
    </row>
    <row r="8" spans="1:56">
      <c r="A8" s="220" t="s">
        <v>455</v>
      </c>
      <c r="B8" s="223">
        <v>60</v>
      </c>
      <c r="C8" s="223"/>
      <c r="D8" s="223"/>
      <c r="E8" s="220">
        <f>B8+C8+2*D8</f>
        <v>60</v>
      </c>
      <c r="F8" s="223">
        <v>2</v>
      </c>
      <c r="H8" s="220"/>
      <c r="I8" s="223"/>
      <c r="J8" s="223"/>
      <c r="K8" s="223"/>
      <c r="L8" s="223"/>
      <c r="M8" s="223"/>
      <c r="N8" s="223"/>
      <c r="O8" s="223"/>
      <c r="T8" s="220" t="s">
        <v>455</v>
      </c>
      <c r="U8" s="223">
        <v>60</v>
      </c>
      <c r="V8" s="223"/>
      <c r="W8" s="223"/>
      <c r="X8" s="220">
        <f>U8+V8+2*W8</f>
        <v>60</v>
      </c>
      <c r="Y8" s="223">
        <v>2</v>
      </c>
      <c r="AA8" s="220"/>
      <c r="AB8" s="223"/>
      <c r="AC8" s="223"/>
      <c r="AD8" s="223"/>
      <c r="AE8" s="220"/>
      <c r="AF8" s="223"/>
      <c r="AM8" s="220" t="s">
        <v>455</v>
      </c>
      <c r="AN8" s="223"/>
      <c r="AO8" s="223"/>
      <c r="AP8" s="223"/>
      <c r="AQ8" s="220">
        <f>AN8+AO8+2*AP8</f>
        <v>0</v>
      </c>
      <c r="AR8" s="223"/>
      <c r="AT8" s="220"/>
      <c r="AU8" s="223"/>
      <c r="AV8" s="223"/>
      <c r="AW8" s="223"/>
      <c r="AX8" s="220"/>
      <c r="AY8" s="223"/>
    </row>
    <row r="9" spans="1:56">
      <c r="A9" s="220" t="s">
        <v>456</v>
      </c>
      <c r="B9" s="223">
        <v>60</v>
      </c>
      <c r="C9" s="223"/>
      <c r="D9" s="223"/>
      <c r="E9" s="220">
        <f>B9+C9+2*D9</f>
        <v>60</v>
      </c>
      <c r="F9" s="223">
        <v>2</v>
      </c>
      <c r="H9" s="220"/>
      <c r="I9" s="223"/>
      <c r="J9" s="223"/>
      <c r="K9" s="223"/>
      <c r="L9" s="223"/>
      <c r="M9" s="223"/>
      <c r="N9" s="223"/>
      <c r="O9" s="223"/>
      <c r="T9" s="220" t="s">
        <v>456</v>
      </c>
      <c r="U9" s="223">
        <v>60</v>
      </c>
      <c r="V9" s="223"/>
      <c r="W9" s="223"/>
      <c r="X9" s="220">
        <f>U9+V9+2*W9</f>
        <v>60</v>
      </c>
      <c r="Y9" s="223"/>
      <c r="AA9" s="220"/>
      <c r="AB9" s="223"/>
      <c r="AC9" s="223"/>
      <c r="AD9" s="223"/>
      <c r="AE9" s="220"/>
      <c r="AF9" s="223"/>
      <c r="AM9" s="220" t="s">
        <v>456</v>
      </c>
      <c r="AN9" s="223"/>
      <c r="AO9" s="223"/>
      <c r="AP9" s="223"/>
      <c r="AQ9" s="220">
        <f>AN9+AO9+2*AP9</f>
        <v>0</v>
      </c>
      <c r="AR9" s="223"/>
      <c r="AT9" s="220"/>
      <c r="AU9" s="223"/>
      <c r="AV9" s="223"/>
      <c r="AW9" s="223"/>
      <c r="AX9" s="220"/>
      <c r="AY9" s="223"/>
    </row>
    <row r="10" spans="1:56">
      <c r="A10" s="220" t="s">
        <v>457</v>
      </c>
      <c r="B10" s="223"/>
      <c r="C10" s="223"/>
      <c r="D10" s="223"/>
      <c r="E10" s="220">
        <f>B10+C10+2*D10</f>
        <v>0</v>
      </c>
      <c r="F10" s="223"/>
      <c r="H10" s="220"/>
      <c r="I10" s="223"/>
      <c r="J10" s="223"/>
      <c r="K10" s="223"/>
      <c r="L10" s="223"/>
      <c r="M10" s="223"/>
      <c r="N10" s="223"/>
      <c r="O10" s="223"/>
      <c r="T10" s="220" t="s">
        <v>457</v>
      </c>
      <c r="U10" s="223"/>
      <c r="V10" s="223"/>
      <c r="W10" s="223"/>
      <c r="X10" s="220">
        <f>U10+V10+2*W10</f>
        <v>0</v>
      </c>
      <c r="Y10" s="223"/>
      <c r="AA10" s="220"/>
      <c r="AB10" s="223"/>
      <c r="AC10" s="223"/>
      <c r="AD10" s="223"/>
      <c r="AE10" s="220"/>
      <c r="AF10" s="223"/>
      <c r="AM10" s="220" t="s">
        <v>457</v>
      </c>
      <c r="AN10" s="223"/>
      <c r="AO10" s="223"/>
      <c r="AP10" s="223"/>
      <c r="AQ10" s="220">
        <f>AN10+AO10+2*AP10</f>
        <v>0</v>
      </c>
      <c r="AR10" s="223"/>
      <c r="AT10" s="220"/>
      <c r="AU10" s="223"/>
      <c r="AV10" s="223"/>
      <c r="AW10" s="223"/>
      <c r="AX10" s="220"/>
      <c r="AY10" s="223"/>
    </row>
    <row r="11" spans="1:56">
      <c r="A11" s="220" t="s">
        <v>13</v>
      </c>
      <c r="B11">
        <f>SUBTOTAL(109,PB_10[Укупно ученика])</f>
        <v>120</v>
      </c>
      <c r="C11">
        <f>SUBTOTAL(109,PB_10[ИОП1])</f>
        <v>0</v>
      </c>
      <c r="D11">
        <f>SUBTOTAL(109,PB_10[ИОП2])</f>
        <v>0</v>
      </c>
      <c r="E11">
        <f>SUBTOTAL(109,PB_10[Укупно за формирање групе])</f>
        <v>120</v>
      </c>
      <c r="F11">
        <f>SUBTOTAL(109,PB_10[Група])</f>
        <v>4</v>
      </c>
      <c r="H11" s="220"/>
      <c r="I11" s="223"/>
      <c r="J11" s="223"/>
      <c r="K11" s="223"/>
      <c r="L11" s="223"/>
      <c r="M11" s="223"/>
      <c r="N11" s="223"/>
      <c r="O11" s="223"/>
      <c r="T11" s="220" t="s">
        <v>13</v>
      </c>
      <c r="U11" s="223">
        <f>SUBTOTAL(109,PB_108[Укупно ученика])</f>
        <v>120</v>
      </c>
      <c r="V11" s="223">
        <f>SUBTOTAL(109,PB_108[ИОП1])</f>
        <v>0</v>
      </c>
      <c r="W11" s="223">
        <f>SUBTOTAL(109,PB_108[ИОП2])</f>
        <v>0</v>
      </c>
      <c r="X11">
        <f>SUBTOTAL(109,PB_108[Укупно за формирање групе])</f>
        <v>120</v>
      </c>
      <c r="Y11" s="223">
        <f>SUBTOTAL(109,PB_108[Група])</f>
        <v>2</v>
      </c>
      <c r="AA11" s="220"/>
      <c r="AB11" s="223"/>
      <c r="AC11" s="223"/>
      <c r="AD11" s="223"/>
      <c r="AE11" s="223"/>
      <c r="AF11" s="223"/>
      <c r="AM11" s="220" t="s">
        <v>13</v>
      </c>
      <c r="AN11">
        <f>SUBTOTAL(109,PB_1014[Укупно ученика])</f>
        <v>0</v>
      </c>
      <c r="AO11">
        <f>SUBTOTAL(109,PB_1014[ИОП1])</f>
        <v>0</v>
      </c>
      <c r="AP11">
        <f>SUBTOTAL(109,PB_1014[ИОП2])</f>
        <v>0</v>
      </c>
      <c r="AQ11">
        <f>SUBTOTAL(109,PB_1014[Укупно за формирање групе])</f>
        <v>0</v>
      </c>
      <c r="AR11">
        <f>SUBTOTAL(109,PB_1014[Група])</f>
        <v>0</v>
      </c>
      <c r="AT11" s="220"/>
      <c r="AU11" s="223"/>
      <c r="AV11" s="223"/>
      <c r="AW11" s="223"/>
      <c r="AX11" s="223"/>
      <c r="AY11" s="223"/>
    </row>
    <row r="12" spans="1:56">
      <c r="A12" s="220"/>
      <c r="B12" s="223"/>
      <c r="C12" s="223"/>
      <c r="D12" s="223"/>
      <c r="F12" s="223"/>
      <c r="H12" s="220"/>
      <c r="I12" s="223"/>
      <c r="J12" s="223"/>
      <c r="K12" s="223"/>
      <c r="L12" s="223"/>
      <c r="M12" s="223"/>
      <c r="N12" s="223"/>
      <c r="O12" s="223"/>
      <c r="T12" s="220"/>
      <c r="U12" s="223"/>
      <c r="V12" s="223"/>
      <c r="W12" s="223"/>
      <c r="Y12" s="223"/>
      <c r="AA12" s="220"/>
      <c r="AB12" s="223"/>
      <c r="AC12" s="223"/>
      <c r="AD12" s="223"/>
      <c r="AE12" s="223"/>
      <c r="AF12" s="223"/>
      <c r="AM12" s="220"/>
      <c r="AN12" s="223"/>
      <c r="AO12" s="223"/>
      <c r="AP12" s="223"/>
      <c r="AR12" s="223"/>
      <c r="AT12" s="220"/>
      <c r="AU12" s="223"/>
      <c r="AV12" s="223"/>
      <c r="AW12" s="223"/>
      <c r="AX12" s="223"/>
      <c r="AY12" s="223"/>
    </row>
    <row r="13" spans="1:56">
      <c r="A13" s="273" t="s">
        <v>394</v>
      </c>
      <c r="B13" s="966" t="s">
        <v>458</v>
      </c>
      <c r="C13" s="966"/>
      <c r="D13" s="966"/>
      <c r="E13" s="966"/>
      <c r="F13" s="966"/>
      <c r="G13" s="966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T13" s="244" t="s">
        <v>394</v>
      </c>
      <c r="U13" s="967"/>
      <c r="V13" s="967"/>
      <c r="W13" s="967"/>
      <c r="X13" s="967"/>
      <c r="Y13" s="967"/>
      <c r="Z13" s="967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M13" s="246" t="s">
        <v>394</v>
      </c>
      <c r="AN13" s="968"/>
      <c r="AO13" s="968"/>
      <c r="AP13" s="968"/>
      <c r="AQ13" s="968"/>
      <c r="AR13" s="968"/>
      <c r="AS13" s="968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</row>
    <row r="14" spans="1:56">
      <c r="A14" s="277"/>
      <c r="B14" s="278"/>
      <c r="C14" s="278"/>
      <c r="D14" s="278"/>
      <c r="E14" s="278"/>
      <c r="F14" s="278"/>
      <c r="G14" s="27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T14" s="248"/>
      <c r="U14" s="279"/>
      <c r="V14" s="279"/>
      <c r="W14" s="279"/>
      <c r="X14" s="279"/>
      <c r="Y14" s="279"/>
      <c r="Z14" s="279"/>
      <c r="AM14" s="248"/>
      <c r="AN14" s="279"/>
      <c r="AO14" s="279"/>
      <c r="AP14" s="279"/>
      <c r="AQ14" s="279"/>
      <c r="AR14" s="279"/>
      <c r="AS14" s="279"/>
    </row>
    <row r="15" spans="1:56" s="214" customFormat="1" ht="84">
      <c r="A15" s="280" t="s">
        <v>364</v>
      </c>
      <c r="B15" s="281" t="s">
        <v>396</v>
      </c>
      <c r="C15" s="282" t="s">
        <v>416</v>
      </c>
      <c r="D15" s="282" t="s">
        <v>459</v>
      </c>
      <c r="E15" s="282" t="s">
        <v>417</v>
      </c>
      <c r="F15" s="282" t="s">
        <v>418</v>
      </c>
      <c r="G15" s="282" t="s">
        <v>460</v>
      </c>
      <c r="H15" s="282" t="s">
        <v>419</v>
      </c>
      <c r="I15" s="282" t="s">
        <v>431</v>
      </c>
      <c r="J15" s="282" t="s">
        <v>461</v>
      </c>
      <c r="K15" s="282" t="s">
        <v>462</v>
      </c>
      <c r="L15" s="282" t="s">
        <v>433</v>
      </c>
      <c r="M15" s="282" t="s">
        <v>463</v>
      </c>
      <c r="N15" s="282" t="s">
        <v>434</v>
      </c>
      <c r="O15" s="282" t="s">
        <v>435</v>
      </c>
      <c r="P15" s="282" t="s">
        <v>436</v>
      </c>
      <c r="Q15" s="282" t="s">
        <v>437</v>
      </c>
      <c r="R15" s="282" t="s">
        <v>438</v>
      </c>
      <c r="T15" s="283" t="s">
        <v>364</v>
      </c>
      <c r="U15" s="284" t="s">
        <v>396</v>
      </c>
      <c r="V15" s="285" t="s">
        <v>416</v>
      </c>
      <c r="W15" s="285" t="s">
        <v>459</v>
      </c>
      <c r="X15" s="285" t="s">
        <v>417</v>
      </c>
      <c r="Y15" s="285" t="s">
        <v>418</v>
      </c>
      <c r="Z15" s="285" t="s">
        <v>460</v>
      </c>
      <c r="AA15" s="285" t="s">
        <v>419</v>
      </c>
      <c r="AB15" s="285" t="s">
        <v>431</v>
      </c>
      <c r="AC15" s="285" t="s">
        <v>461</v>
      </c>
      <c r="AD15" s="285" t="s">
        <v>462</v>
      </c>
      <c r="AE15" s="285" t="s">
        <v>433</v>
      </c>
      <c r="AF15" s="285" t="s">
        <v>463</v>
      </c>
      <c r="AG15" s="285" t="s">
        <v>434</v>
      </c>
      <c r="AH15" s="285" t="s">
        <v>435</v>
      </c>
      <c r="AI15" s="285" t="s">
        <v>436</v>
      </c>
      <c r="AJ15" s="285" t="s">
        <v>437</v>
      </c>
      <c r="AK15" s="285" t="s">
        <v>438</v>
      </c>
      <c r="AM15" s="286" t="s">
        <v>364</v>
      </c>
      <c r="AN15" s="287" t="s">
        <v>396</v>
      </c>
      <c r="AO15" s="288" t="s">
        <v>416</v>
      </c>
      <c r="AP15" s="288" t="s">
        <v>459</v>
      </c>
      <c r="AQ15" s="288" t="s">
        <v>417</v>
      </c>
      <c r="AR15" s="288" t="s">
        <v>418</v>
      </c>
      <c r="AS15" s="288" t="s">
        <v>460</v>
      </c>
      <c r="AT15" s="288" t="s">
        <v>419</v>
      </c>
      <c r="AU15" s="288" t="s">
        <v>431</v>
      </c>
      <c r="AV15" s="288" t="s">
        <v>461</v>
      </c>
      <c r="AW15" s="288" t="s">
        <v>462</v>
      </c>
      <c r="AX15" s="288" t="s">
        <v>433</v>
      </c>
      <c r="AY15" s="288" t="s">
        <v>463</v>
      </c>
      <c r="AZ15" s="288" t="s">
        <v>434</v>
      </c>
      <c r="BA15" s="288" t="s">
        <v>435</v>
      </c>
      <c r="BB15" s="288" t="s">
        <v>436</v>
      </c>
      <c r="BC15" s="288" t="s">
        <v>437</v>
      </c>
      <c r="BD15" s="288" t="s">
        <v>438</v>
      </c>
    </row>
    <row r="16" spans="1:56">
      <c r="A16" s="220" t="s">
        <v>402</v>
      </c>
      <c r="B16" s="274">
        <f>[2]Одељења!E11+[2]Одељења!E6</f>
        <v>160</v>
      </c>
      <c r="C16" s="222"/>
      <c r="D16" s="289">
        <f>ROUNDUP(C16/30,0)</f>
        <v>0</v>
      </c>
      <c r="E16" s="222"/>
      <c r="F16" s="222">
        <v>88</v>
      </c>
      <c r="G16" s="274">
        <f>ROUNDUP(F16/30,0)</f>
        <v>3</v>
      </c>
      <c r="H16" s="223">
        <v>5</v>
      </c>
      <c r="I16" s="274"/>
      <c r="J16" s="274"/>
      <c r="K16" s="274"/>
      <c r="L16" s="274"/>
      <c r="M16" s="274"/>
      <c r="N16" s="274"/>
      <c r="O16" s="274"/>
      <c r="P16" s="274"/>
      <c r="Q16" s="223"/>
      <c r="R16" s="223"/>
      <c r="T16" s="220" t="s">
        <v>402</v>
      </c>
      <c r="U16">
        <f>[2]Одељења!M11+[2]Одељења!M6</f>
        <v>160</v>
      </c>
      <c r="V16" s="222"/>
      <c r="W16" s="290">
        <f>ROUNDUP(V16/30,0)</f>
        <v>0</v>
      </c>
      <c r="X16" s="222"/>
      <c r="Y16" s="222"/>
      <c r="Z16" s="291">
        <f>ROUNDUP(Y16/30,0)</f>
        <v>0</v>
      </c>
      <c r="AA16" s="223"/>
      <c r="AB16" s="291"/>
      <c r="AC16" s="291"/>
      <c r="AD16" s="291"/>
      <c r="AE16" s="291"/>
      <c r="AF16" s="291"/>
      <c r="AG16" s="291"/>
      <c r="AH16" s="291"/>
      <c r="AI16" s="291"/>
      <c r="AJ16" s="223"/>
      <c r="AK16" s="223"/>
      <c r="AM16" s="220" t="s">
        <v>402</v>
      </c>
      <c r="AN16">
        <f>[2]Одељења!U11+[2]Одељења!U6</f>
        <v>0</v>
      </c>
      <c r="AO16" s="222"/>
      <c r="AP16" s="292">
        <f>ROUNDUP(AO16/30,0)</f>
        <v>0</v>
      </c>
      <c r="AQ16" s="222"/>
      <c r="AR16" s="222"/>
      <c r="AS16" s="276">
        <f>ROUNDUP(AR16/30,0)</f>
        <v>0</v>
      </c>
      <c r="AT16" s="223"/>
      <c r="AU16" s="276"/>
      <c r="AV16" s="276"/>
      <c r="AW16" s="276"/>
      <c r="AX16" s="276"/>
      <c r="AY16" s="276"/>
      <c r="AZ16" s="276"/>
      <c r="BA16" s="276"/>
      <c r="BB16" s="276"/>
      <c r="BC16" s="223"/>
      <c r="BD16" s="223"/>
    </row>
    <row r="17" spans="1:56">
      <c r="A17" s="220" t="s">
        <v>403</v>
      </c>
      <c r="B17" s="274">
        <f>[2]Одељења!E12+[2]Одељења!E7</f>
        <v>157</v>
      </c>
      <c r="C17" s="223"/>
      <c r="D17" s="289">
        <f t="shared" ref="D17:D23" si="0">ROUNDUP(C17/30,0)</f>
        <v>0</v>
      </c>
      <c r="E17" s="223"/>
      <c r="F17" s="222">
        <v>115</v>
      </c>
      <c r="G17" s="274">
        <f t="shared" ref="G17:G23" si="1">ROUNDUP(F17/30,0)</f>
        <v>4</v>
      </c>
      <c r="H17" s="223">
        <v>5</v>
      </c>
      <c r="I17" s="274"/>
      <c r="J17" s="274"/>
      <c r="K17" s="274"/>
      <c r="L17" s="274"/>
      <c r="M17" s="274"/>
      <c r="N17" s="274"/>
      <c r="O17" s="274"/>
      <c r="P17" s="274"/>
      <c r="Q17" s="223"/>
      <c r="R17" s="223"/>
      <c r="T17" s="220" t="s">
        <v>403</v>
      </c>
      <c r="U17">
        <f>[2]Одељења!M12+[2]Одељења!M7</f>
        <v>157</v>
      </c>
      <c r="V17" s="223"/>
      <c r="W17" s="290">
        <f t="shared" ref="W17:W23" si="2">ROUNDUP(V17/30,0)</f>
        <v>0</v>
      </c>
      <c r="X17" s="223"/>
      <c r="Y17" s="222"/>
      <c r="Z17" s="291">
        <f t="shared" ref="Z17:Z23" si="3">ROUNDUP(Y17/30,0)</f>
        <v>0</v>
      </c>
      <c r="AA17" s="223"/>
      <c r="AB17" s="291"/>
      <c r="AC17" s="291"/>
      <c r="AD17" s="291"/>
      <c r="AE17" s="291"/>
      <c r="AF17" s="291"/>
      <c r="AG17" s="291"/>
      <c r="AH17" s="291"/>
      <c r="AI17" s="291"/>
      <c r="AJ17" s="223"/>
      <c r="AK17" s="223"/>
      <c r="AM17" s="220" t="s">
        <v>403</v>
      </c>
      <c r="AN17">
        <f>[2]Одељења!U12+[2]Одељења!U7</f>
        <v>0</v>
      </c>
      <c r="AO17" s="223"/>
      <c r="AP17" s="292">
        <f t="shared" ref="AP17:AP23" si="4">ROUNDUP(AO17/30,0)</f>
        <v>0</v>
      </c>
      <c r="AQ17" s="223"/>
      <c r="AR17" s="222"/>
      <c r="AS17" s="276">
        <f t="shared" ref="AS17:AS23" si="5">ROUNDUP(AR17/30,0)</f>
        <v>0</v>
      </c>
      <c r="AT17" s="223"/>
      <c r="AU17" s="276"/>
      <c r="AV17" s="276"/>
      <c r="AW17" s="276"/>
      <c r="AX17" s="276"/>
      <c r="AY17" s="276"/>
      <c r="AZ17" s="276"/>
      <c r="BA17" s="276"/>
      <c r="BB17" s="276"/>
      <c r="BC17" s="223"/>
      <c r="BD17" s="223"/>
    </row>
    <row r="18" spans="1:56">
      <c r="A18" s="220" t="s">
        <v>404</v>
      </c>
      <c r="B18" s="274">
        <f>[2]Одељења!E13</f>
        <v>141</v>
      </c>
      <c r="C18" s="223"/>
      <c r="D18" s="289">
        <f t="shared" si="0"/>
        <v>0</v>
      </c>
      <c r="E18" s="223"/>
      <c r="F18" s="222">
        <v>107</v>
      </c>
      <c r="G18" s="274">
        <f t="shared" si="1"/>
        <v>4</v>
      </c>
      <c r="H18" s="223">
        <v>5</v>
      </c>
      <c r="I18" s="274"/>
      <c r="J18" s="274"/>
      <c r="K18" s="274"/>
      <c r="L18" s="274"/>
      <c r="M18" s="274"/>
      <c r="N18" s="274"/>
      <c r="O18" s="274"/>
      <c r="P18" s="274"/>
      <c r="Q18" s="223"/>
      <c r="R18" s="223"/>
      <c r="T18" s="220" t="s">
        <v>404</v>
      </c>
      <c r="U18">
        <f>[2]Одељења!M13</f>
        <v>143</v>
      </c>
      <c r="V18" s="223"/>
      <c r="W18" s="290">
        <f t="shared" si="2"/>
        <v>0</v>
      </c>
      <c r="X18" s="223"/>
      <c r="Y18" s="222"/>
      <c r="Z18" s="291">
        <f t="shared" si="3"/>
        <v>0</v>
      </c>
      <c r="AA18" s="223"/>
      <c r="AB18" s="291"/>
      <c r="AC18" s="291"/>
      <c r="AD18" s="291"/>
      <c r="AE18" s="291"/>
      <c r="AF18" s="291"/>
      <c r="AG18" s="291"/>
      <c r="AH18" s="291"/>
      <c r="AI18" s="291"/>
      <c r="AJ18" s="223"/>
      <c r="AK18" s="223"/>
      <c r="AM18" s="220" t="s">
        <v>404</v>
      </c>
      <c r="AN18">
        <f>[2]Одељења!U13</f>
        <v>0</v>
      </c>
      <c r="AO18" s="223"/>
      <c r="AP18" s="292">
        <f t="shared" si="4"/>
        <v>0</v>
      </c>
      <c r="AQ18" s="223"/>
      <c r="AR18" s="222"/>
      <c r="AS18" s="276">
        <f t="shared" si="5"/>
        <v>0</v>
      </c>
      <c r="AT18" s="223"/>
      <c r="AU18" s="276"/>
      <c r="AV18" s="276"/>
      <c r="AW18" s="276"/>
      <c r="AX18" s="276"/>
      <c r="AY18" s="276"/>
      <c r="AZ18" s="276"/>
      <c r="BA18" s="276"/>
      <c r="BB18" s="276"/>
      <c r="BC18" s="223"/>
      <c r="BD18" s="223"/>
    </row>
    <row r="19" spans="1:56">
      <c r="A19" s="220" t="s">
        <v>405</v>
      </c>
      <c r="B19" s="274">
        <f>[2]Одељења!E14</f>
        <v>154</v>
      </c>
      <c r="C19" s="223"/>
      <c r="D19" s="289">
        <f t="shared" si="0"/>
        <v>0</v>
      </c>
      <c r="E19" s="223"/>
      <c r="F19" s="222">
        <v>104</v>
      </c>
      <c r="G19" s="274">
        <f t="shared" si="1"/>
        <v>4</v>
      </c>
      <c r="H19" s="223">
        <v>5</v>
      </c>
      <c r="I19" s="274"/>
      <c r="J19" s="274"/>
      <c r="K19" s="274"/>
      <c r="L19" s="274"/>
      <c r="M19" s="274"/>
      <c r="N19" s="274"/>
      <c r="O19" s="274"/>
      <c r="P19" s="274"/>
      <c r="Q19" s="223"/>
      <c r="R19" s="223"/>
      <c r="T19" s="220" t="s">
        <v>405</v>
      </c>
      <c r="U19">
        <f>[2]Одељења!M14</f>
        <v>158</v>
      </c>
      <c r="V19" s="223"/>
      <c r="W19" s="290">
        <f t="shared" si="2"/>
        <v>0</v>
      </c>
      <c r="X19" s="223"/>
      <c r="Y19" s="222"/>
      <c r="Z19" s="291">
        <f t="shared" si="3"/>
        <v>0</v>
      </c>
      <c r="AA19" s="223"/>
      <c r="AB19" s="291"/>
      <c r="AC19" s="291"/>
      <c r="AD19" s="291"/>
      <c r="AE19" s="291"/>
      <c r="AF19" s="291"/>
      <c r="AG19" s="291"/>
      <c r="AH19" s="291"/>
      <c r="AI19" s="291"/>
      <c r="AJ19" s="223"/>
      <c r="AK19" s="223"/>
      <c r="AM19" s="220" t="s">
        <v>405</v>
      </c>
      <c r="AN19">
        <f>[2]Одељења!U14</f>
        <v>0</v>
      </c>
      <c r="AO19" s="223"/>
      <c r="AP19" s="292">
        <f t="shared" si="4"/>
        <v>0</v>
      </c>
      <c r="AQ19" s="223"/>
      <c r="AR19" s="222"/>
      <c r="AS19" s="276">
        <f t="shared" si="5"/>
        <v>0</v>
      </c>
      <c r="AT19" s="223"/>
      <c r="AU19" s="276"/>
      <c r="AV19" s="276"/>
      <c r="AW19" s="276"/>
      <c r="AX19" s="276"/>
      <c r="AY19" s="276"/>
      <c r="AZ19" s="276"/>
      <c r="BA19" s="276"/>
      <c r="BB19" s="276"/>
      <c r="BC19" s="223"/>
      <c r="BD19" s="223"/>
    </row>
    <row r="20" spans="1:56">
      <c r="A20" s="220" t="s">
        <v>406</v>
      </c>
      <c r="B20" s="274">
        <f>[2]Одељења!E15</f>
        <v>148</v>
      </c>
      <c r="C20" s="222">
        <v>54</v>
      </c>
      <c r="D20" s="289">
        <f t="shared" si="0"/>
        <v>2</v>
      </c>
      <c r="E20" s="222">
        <v>3</v>
      </c>
      <c r="F20" s="222">
        <v>99</v>
      </c>
      <c r="G20" s="274">
        <f t="shared" si="1"/>
        <v>4</v>
      </c>
      <c r="H20" s="222">
        <v>5</v>
      </c>
      <c r="I20" s="223"/>
      <c r="J20" s="274">
        <f>ROUNDUP(I20/30,0)</f>
        <v>0</v>
      </c>
      <c r="K20" s="223">
        <v>153</v>
      </c>
      <c r="L20" s="223">
        <v>5</v>
      </c>
      <c r="M20" s="274">
        <f>ROUNDUP(L20/30,0)</f>
        <v>1</v>
      </c>
      <c r="N20" s="223"/>
      <c r="O20" s="223">
        <v>10</v>
      </c>
      <c r="P20" s="223">
        <v>10</v>
      </c>
      <c r="Q20" s="223"/>
      <c r="R20" s="223"/>
      <c r="T20" s="220" t="s">
        <v>406</v>
      </c>
      <c r="U20">
        <f>[2]Одељења!M15</f>
        <v>148</v>
      </c>
      <c r="V20" s="223"/>
      <c r="W20" s="290">
        <f t="shared" si="2"/>
        <v>0</v>
      </c>
      <c r="X20" s="223"/>
      <c r="Y20" s="222"/>
      <c r="Z20" s="291">
        <f t="shared" si="3"/>
        <v>0</v>
      </c>
      <c r="AA20" s="223"/>
      <c r="AB20" s="223"/>
      <c r="AC20" s="291">
        <f>ROUNDUP(AB20/30,0)</f>
        <v>0</v>
      </c>
      <c r="AD20" s="223"/>
      <c r="AE20" s="223"/>
      <c r="AF20" s="291">
        <f>ROUNDUP(AE20/30,0)</f>
        <v>0</v>
      </c>
      <c r="AG20" s="223"/>
      <c r="AH20" s="223"/>
      <c r="AI20" s="223"/>
      <c r="AJ20" s="223"/>
      <c r="AK20" s="223"/>
      <c r="AM20" s="220" t="s">
        <v>406</v>
      </c>
      <c r="AN20">
        <f>[2]Одељења!U15</f>
        <v>0</v>
      </c>
      <c r="AO20" s="223"/>
      <c r="AP20" s="292">
        <f t="shared" si="4"/>
        <v>0</v>
      </c>
      <c r="AQ20" s="223"/>
      <c r="AR20" s="222"/>
      <c r="AS20" s="276">
        <f t="shared" si="5"/>
        <v>0</v>
      </c>
      <c r="AT20" s="223"/>
      <c r="AU20" s="223"/>
      <c r="AV20" s="276">
        <f>ROUNDUP(AU20/30,0)</f>
        <v>0</v>
      </c>
      <c r="AW20" s="223"/>
      <c r="AX20" s="223"/>
      <c r="AY20" s="276">
        <f>ROUNDUP(AX20/30,0)</f>
        <v>0</v>
      </c>
      <c r="AZ20" s="223"/>
      <c r="BA20" s="223"/>
      <c r="BB20" s="223"/>
      <c r="BC20" s="223"/>
      <c r="BD20" s="223"/>
    </row>
    <row r="21" spans="1:56">
      <c r="A21" s="220" t="s">
        <v>407</v>
      </c>
      <c r="B21" s="274">
        <f>[2]Одељења!E16</f>
        <v>155</v>
      </c>
      <c r="C21" s="223">
        <v>56</v>
      </c>
      <c r="D21" s="289">
        <f t="shared" si="0"/>
        <v>2</v>
      </c>
      <c r="E21" s="223">
        <v>3</v>
      </c>
      <c r="F21" s="222">
        <v>98</v>
      </c>
      <c r="G21" s="274">
        <f t="shared" si="1"/>
        <v>4</v>
      </c>
      <c r="H21" s="223">
        <v>6</v>
      </c>
      <c r="I21" s="223"/>
      <c r="J21" s="274">
        <f>ROUNDUP(I21/30,0)</f>
        <v>0</v>
      </c>
      <c r="K21" s="223">
        <v>154</v>
      </c>
      <c r="L21" s="223">
        <v>6</v>
      </c>
      <c r="M21" s="274">
        <f>ROUNDUP(L21/30,0)</f>
        <v>1</v>
      </c>
      <c r="N21" s="223"/>
      <c r="O21" s="223">
        <v>12</v>
      </c>
      <c r="P21" s="223">
        <v>12</v>
      </c>
      <c r="Q21" s="223"/>
      <c r="R21" s="223"/>
      <c r="T21" s="220" t="s">
        <v>407</v>
      </c>
      <c r="U21">
        <f>[2]Одељења!M16</f>
        <v>158</v>
      </c>
      <c r="V21" s="223"/>
      <c r="W21" s="290">
        <f t="shared" si="2"/>
        <v>0</v>
      </c>
      <c r="X21" s="223"/>
      <c r="Y21" s="222"/>
      <c r="Z21" s="291">
        <f t="shared" si="3"/>
        <v>0</v>
      </c>
      <c r="AA21" s="223"/>
      <c r="AB21" s="223"/>
      <c r="AC21" s="291">
        <f>ROUNDUP(AB21/30,0)</f>
        <v>0</v>
      </c>
      <c r="AD21" s="223"/>
      <c r="AE21" s="223"/>
      <c r="AF21" s="291">
        <f>ROUNDUP(AE21/30,0)</f>
        <v>0</v>
      </c>
      <c r="AG21" s="223"/>
      <c r="AH21" s="223"/>
      <c r="AI21" s="223"/>
      <c r="AJ21" s="223"/>
      <c r="AK21" s="223"/>
      <c r="AM21" s="220" t="s">
        <v>407</v>
      </c>
      <c r="AN21">
        <f>[2]Одељења!U16</f>
        <v>0</v>
      </c>
      <c r="AO21" s="223"/>
      <c r="AP21" s="292">
        <f t="shared" si="4"/>
        <v>0</v>
      </c>
      <c r="AQ21" s="223"/>
      <c r="AR21" s="222"/>
      <c r="AS21" s="276">
        <f t="shared" si="5"/>
        <v>0</v>
      </c>
      <c r="AT21" s="223"/>
      <c r="AU21" s="223"/>
      <c r="AV21" s="276">
        <f>ROUNDUP(AU21/30,0)</f>
        <v>0</v>
      </c>
      <c r="AW21" s="223"/>
      <c r="AX21" s="223"/>
      <c r="AY21" s="276">
        <f>ROUNDUP(AX21/30,0)</f>
        <v>0</v>
      </c>
      <c r="AZ21" s="223"/>
      <c r="BA21" s="223"/>
      <c r="BB21" s="223"/>
      <c r="BC21" s="223"/>
      <c r="BD21" s="223"/>
    </row>
    <row r="22" spans="1:56">
      <c r="A22" s="220" t="s">
        <v>408</v>
      </c>
      <c r="B22" s="274">
        <f>[2]Одељења!E17</f>
        <v>124</v>
      </c>
      <c r="C22" s="223">
        <v>32</v>
      </c>
      <c r="D22" s="289">
        <f t="shared" si="0"/>
        <v>2</v>
      </c>
      <c r="E22" s="223">
        <v>2</v>
      </c>
      <c r="F22" s="222">
        <v>91</v>
      </c>
      <c r="G22" s="274">
        <f t="shared" si="1"/>
        <v>4</v>
      </c>
      <c r="H22" s="223">
        <v>5</v>
      </c>
      <c r="I22" s="223"/>
      <c r="J22" s="274">
        <f>ROUNDUP(I22/30,0)</f>
        <v>0</v>
      </c>
      <c r="K22" s="223">
        <v>125</v>
      </c>
      <c r="L22" s="223">
        <v>5</v>
      </c>
      <c r="M22" s="274">
        <f>ROUNDUP(L22/30,0)</f>
        <v>1</v>
      </c>
      <c r="N22" s="223"/>
      <c r="O22" s="223">
        <v>10</v>
      </c>
      <c r="P22" s="223">
        <v>10</v>
      </c>
      <c r="Q22" s="223"/>
      <c r="R22" s="223"/>
      <c r="T22" s="220" t="s">
        <v>408</v>
      </c>
      <c r="U22">
        <f>[2]Одељења!M17</f>
        <v>126</v>
      </c>
      <c r="V22" s="223"/>
      <c r="W22" s="290">
        <f t="shared" si="2"/>
        <v>0</v>
      </c>
      <c r="X22" s="223"/>
      <c r="Y22" s="222"/>
      <c r="Z22" s="291">
        <f t="shared" si="3"/>
        <v>0</v>
      </c>
      <c r="AA22" s="223"/>
      <c r="AB22" s="223"/>
      <c r="AC22" s="291">
        <f>ROUNDUP(AB22/30,0)</f>
        <v>0</v>
      </c>
      <c r="AD22" s="223"/>
      <c r="AE22" s="223"/>
      <c r="AF22" s="291">
        <f>ROUNDUP(AE22/30,0)</f>
        <v>0</v>
      </c>
      <c r="AG22" s="223"/>
      <c r="AH22" s="223"/>
      <c r="AI22" s="223"/>
      <c r="AJ22" s="223"/>
      <c r="AK22" s="223"/>
      <c r="AM22" s="220" t="s">
        <v>408</v>
      </c>
      <c r="AN22">
        <f>[2]Одељења!U17</f>
        <v>0</v>
      </c>
      <c r="AO22" s="223"/>
      <c r="AP22" s="292">
        <f t="shared" si="4"/>
        <v>0</v>
      </c>
      <c r="AQ22" s="223"/>
      <c r="AR22" s="222"/>
      <c r="AS22" s="276">
        <f t="shared" si="5"/>
        <v>0</v>
      </c>
      <c r="AT22" s="223"/>
      <c r="AU22" s="223"/>
      <c r="AV22" s="276">
        <f>ROUNDUP(AU22/30,0)</f>
        <v>0</v>
      </c>
      <c r="AW22" s="223"/>
      <c r="AX22" s="223"/>
      <c r="AY22" s="276">
        <f>ROUNDUP(AX22/30,0)</f>
        <v>0</v>
      </c>
      <c r="AZ22" s="223"/>
      <c r="BA22" s="223"/>
      <c r="BB22" s="223"/>
      <c r="BC22" s="223"/>
      <c r="BD22" s="223"/>
    </row>
    <row r="23" spans="1:56">
      <c r="A23" s="225" t="s">
        <v>409</v>
      </c>
      <c r="B23" s="293">
        <f>[2]Одељења!E18</f>
        <v>134</v>
      </c>
      <c r="C23" s="223">
        <v>47</v>
      </c>
      <c r="D23" s="294">
        <f t="shared" si="0"/>
        <v>2</v>
      </c>
      <c r="E23" s="223">
        <v>3</v>
      </c>
      <c r="F23" s="252">
        <v>86</v>
      </c>
      <c r="G23" s="293">
        <f t="shared" si="1"/>
        <v>3</v>
      </c>
      <c r="H23" s="223">
        <v>4</v>
      </c>
      <c r="I23" s="227"/>
      <c r="J23" s="293">
        <f>ROUNDUP(I23/30,0)</f>
        <v>0</v>
      </c>
      <c r="K23" s="227">
        <v>134</v>
      </c>
      <c r="L23" s="227">
        <v>5</v>
      </c>
      <c r="M23" s="293">
        <f>ROUNDUP(L23/30,0)</f>
        <v>1</v>
      </c>
      <c r="N23" s="227"/>
      <c r="O23" s="227">
        <v>10</v>
      </c>
      <c r="P23" s="227">
        <v>10</v>
      </c>
      <c r="Q23" s="227"/>
      <c r="R23" s="227"/>
      <c r="T23" s="225" t="s">
        <v>409</v>
      </c>
      <c r="U23">
        <f>[2]Одељења!M18</f>
        <v>136</v>
      </c>
      <c r="V23" s="227"/>
      <c r="W23" s="295">
        <f t="shared" si="2"/>
        <v>0</v>
      </c>
      <c r="X23" s="227"/>
      <c r="Y23" s="252"/>
      <c r="Z23" s="296">
        <f t="shared" si="3"/>
        <v>0</v>
      </c>
      <c r="AA23" s="227"/>
      <c r="AB23" s="227"/>
      <c r="AC23" s="296">
        <f>ROUNDUP(AB23/30,0)</f>
        <v>0</v>
      </c>
      <c r="AD23" s="227"/>
      <c r="AE23" s="227"/>
      <c r="AF23" s="296">
        <f>ROUNDUP(AE23/30,0)</f>
        <v>0</v>
      </c>
      <c r="AG23" s="227"/>
      <c r="AH23" s="227"/>
      <c r="AI23" s="227"/>
      <c r="AJ23" s="227"/>
      <c r="AK23" s="227"/>
      <c r="AM23" s="225" t="s">
        <v>409</v>
      </c>
      <c r="AN23">
        <f>[2]Одељења!U18</f>
        <v>0</v>
      </c>
      <c r="AO23" s="227"/>
      <c r="AP23" s="297">
        <f t="shared" si="4"/>
        <v>0</v>
      </c>
      <c r="AQ23" s="227"/>
      <c r="AR23" s="252"/>
      <c r="AS23" s="298">
        <f t="shared" si="5"/>
        <v>0</v>
      </c>
      <c r="AT23" s="227"/>
      <c r="AU23" s="227"/>
      <c r="AV23" s="298">
        <f>ROUNDUP(AU23/30,0)</f>
        <v>0</v>
      </c>
      <c r="AW23" s="227"/>
      <c r="AX23" s="227"/>
      <c r="AY23" s="298">
        <f>ROUNDUP(AX23/30,0)</f>
        <v>0</v>
      </c>
      <c r="AZ23" s="227"/>
      <c r="BA23" s="227"/>
      <c r="BB23" s="227"/>
      <c r="BC23" s="227"/>
      <c r="BD23" s="227"/>
    </row>
    <row r="24" spans="1:56">
      <c r="A24" s="299" t="s">
        <v>13</v>
      </c>
      <c r="B24" s="300">
        <f t="shared" ref="B24:N24" si="6">SUM(B16:B23)</f>
        <v>1173</v>
      </c>
      <c r="C24" s="300">
        <f t="shared" si="6"/>
        <v>189</v>
      </c>
      <c r="D24" s="300">
        <f t="shared" si="6"/>
        <v>8</v>
      </c>
      <c r="E24" s="300">
        <f t="shared" si="6"/>
        <v>11</v>
      </c>
      <c r="F24" s="300">
        <f t="shared" si="6"/>
        <v>788</v>
      </c>
      <c r="G24" s="300">
        <f t="shared" si="6"/>
        <v>30</v>
      </c>
      <c r="H24" s="300">
        <f t="shared" si="6"/>
        <v>40</v>
      </c>
      <c r="I24" s="300">
        <f t="shared" si="6"/>
        <v>0</v>
      </c>
      <c r="J24" s="300">
        <f t="shared" si="6"/>
        <v>0</v>
      </c>
      <c r="K24" s="300">
        <f t="shared" si="6"/>
        <v>566</v>
      </c>
      <c r="L24" s="300">
        <f t="shared" si="6"/>
        <v>21</v>
      </c>
      <c r="M24" s="300">
        <f t="shared" si="6"/>
        <v>4</v>
      </c>
      <c r="N24" s="300">
        <f t="shared" si="6"/>
        <v>0</v>
      </c>
      <c r="O24" s="300">
        <f>SUM(O16:O23)</f>
        <v>42</v>
      </c>
      <c r="P24" s="300">
        <f>SUM(P16:P23)</f>
        <v>42</v>
      </c>
      <c r="Q24" s="300">
        <f>SUM(Q16:Q23)</f>
        <v>0</v>
      </c>
      <c r="R24" s="300">
        <f>SUM(R16:R23)</f>
        <v>0</v>
      </c>
      <c r="T24" s="301" t="s">
        <v>13</v>
      </c>
      <c r="U24" s="302">
        <f t="shared" ref="U24:AK24" si="7">SUM(U16:U23)</f>
        <v>1186</v>
      </c>
      <c r="V24" s="302">
        <f t="shared" si="7"/>
        <v>0</v>
      </c>
      <c r="W24" s="302">
        <f t="shared" si="7"/>
        <v>0</v>
      </c>
      <c r="X24" s="302">
        <f t="shared" si="7"/>
        <v>0</v>
      </c>
      <c r="Y24" s="302">
        <f t="shared" si="7"/>
        <v>0</v>
      </c>
      <c r="Z24" s="302">
        <f t="shared" si="7"/>
        <v>0</v>
      </c>
      <c r="AA24" s="302">
        <f t="shared" si="7"/>
        <v>0</v>
      </c>
      <c r="AB24" s="302">
        <f t="shared" si="7"/>
        <v>0</v>
      </c>
      <c r="AC24" s="302">
        <f t="shared" si="7"/>
        <v>0</v>
      </c>
      <c r="AD24" s="302">
        <f t="shared" si="7"/>
        <v>0</v>
      </c>
      <c r="AE24" s="302">
        <f t="shared" si="7"/>
        <v>0</v>
      </c>
      <c r="AF24" s="302">
        <f t="shared" si="7"/>
        <v>0</v>
      </c>
      <c r="AG24" s="302">
        <f t="shared" si="7"/>
        <v>0</v>
      </c>
      <c r="AH24" s="302">
        <f t="shared" si="7"/>
        <v>0</v>
      </c>
      <c r="AI24" s="302">
        <f t="shared" si="7"/>
        <v>0</v>
      </c>
      <c r="AJ24" s="302">
        <f t="shared" si="7"/>
        <v>0</v>
      </c>
      <c r="AK24" s="302">
        <f t="shared" si="7"/>
        <v>0</v>
      </c>
      <c r="AM24" s="303" t="s">
        <v>13</v>
      </c>
      <c r="AN24" s="304">
        <f t="shared" ref="AN24:BD24" si="8">SUM(AN16:AN23)</f>
        <v>0</v>
      </c>
      <c r="AO24" s="304">
        <f t="shared" si="8"/>
        <v>0</v>
      </c>
      <c r="AP24" s="304">
        <f t="shared" si="8"/>
        <v>0</v>
      </c>
      <c r="AQ24" s="304">
        <f t="shared" si="8"/>
        <v>0</v>
      </c>
      <c r="AR24" s="304">
        <f t="shared" si="8"/>
        <v>0</v>
      </c>
      <c r="AS24" s="304">
        <f t="shared" si="8"/>
        <v>0</v>
      </c>
      <c r="AT24" s="304">
        <f t="shared" si="8"/>
        <v>0</v>
      </c>
      <c r="AU24" s="304">
        <f t="shared" si="8"/>
        <v>0</v>
      </c>
      <c r="AV24" s="304">
        <f t="shared" si="8"/>
        <v>0</v>
      </c>
      <c r="AW24" s="304">
        <f t="shared" si="8"/>
        <v>0</v>
      </c>
      <c r="AX24" s="304">
        <f t="shared" si="8"/>
        <v>0</v>
      </c>
      <c r="AY24" s="304">
        <f t="shared" si="8"/>
        <v>0</v>
      </c>
      <c r="AZ24" s="304">
        <f t="shared" si="8"/>
        <v>0</v>
      </c>
      <c r="BA24" s="304">
        <f t="shared" si="8"/>
        <v>0</v>
      </c>
      <c r="BB24" s="304">
        <f t="shared" si="8"/>
        <v>0</v>
      </c>
      <c r="BC24" s="304">
        <f t="shared" si="8"/>
        <v>0</v>
      </c>
      <c r="BD24" s="304">
        <f t="shared" si="8"/>
        <v>0</v>
      </c>
    </row>
    <row r="25" spans="1:56">
      <c r="A25" s="305">
        <f>'[2]Подаци о школи'!B7</f>
        <v>0</v>
      </c>
      <c r="B25" s="228"/>
      <c r="C25" s="227"/>
      <c r="D25" s="227"/>
      <c r="E25" s="227"/>
      <c r="F25" s="22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T25" s="229">
        <f>'[2]Подаци о школи'!B7</f>
        <v>0</v>
      </c>
      <c r="U25" s="223"/>
      <c r="V25" s="223"/>
      <c r="W25" s="223"/>
      <c r="X25" s="220"/>
      <c r="AM25" s="229">
        <f>'[2]Подаци о школи'!U7</f>
        <v>0</v>
      </c>
      <c r="AN25" s="223"/>
      <c r="AO25" s="223"/>
      <c r="AP25" s="223"/>
      <c r="AQ25" s="220"/>
    </row>
    <row r="26" spans="1:56" s="214" customFormat="1" ht="84">
      <c r="A26" s="280" t="s">
        <v>464</v>
      </c>
      <c r="B26" s="281" t="s">
        <v>396</v>
      </c>
      <c r="C26" s="282" t="s">
        <v>416</v>
      </c>
      <c r="D26" s="282" t="s">
        <v>459</v>
      </c>
      <c r="E26" s="282" t="s">
        <v>417</v>
      </c>
      <c r="F26" s="282" t="s">
        <v>418</v>
      </c>
      <c r="G26" s="282" t="s">
        <v>460</v>
      </c>
      <c r="H26" s="282" t="s">
        <v>419</v>
      </c>
      <c r="I26" s="282" t="s">
        <v>431</v>
      </c>
      <c r="J26" s="282" t="s">
        <v>461</v>
      </c>
      <c r="K26" s="282" t="s">
        <v>462</v>
      </c>
      <c r="L26" s="282" t="s">
        <v>433</v>
      </c>
      <c r="M26" s="282" t="s">
        <v>463</v>
      </c>
      <c r="N26" s="282" t="s">
        <v>434</v>
      </c>
      <c r="O26" s="282" t="s">
        <v>435</v>
      </c>
      <c r="P26" s="282" t="s">
        <v>436</v>
      </c>
      <c r="Q26" s="282" t="s">
        <v>437</v>
      </c>
      <c r="R26" s="282" t="s">
        <v>438</v>
      </c>
      <c r="T26" s="283" t="s">
        <v>464</v>
      </c>
      <c r="U26" s="284" t="s">
        <v>396</v>
      </c>
      <c r="V26" s="285" t="s">
        <v>416</v>
      </c>
      <c r="W26" s="285" t="s">
        <v>459</v>
      </c>
      <c r="X26" s="285" t="s">
        <v>417</v>
      </c>
      <c r="Y26" s="285" t="s">
        <v>418</v>
      </c>
      <c r="Z26" s="285" t="s">
        <v>460</v>
      </c>
      <c r="AA26" s="285" t="s">
        <v>419</v>
      </c>
      <c r="AB26" s="285" t="s">
        <v>431</v>
      </c>
      <c r="AC26" s="285" t="s">
        <v>461</v>
      </c>
      <c r="AD26" s="285" t="s">
        <v>462</v>
      </c>
      <c r="AE26" s="285" t="s">
        <v>433</v>
      </c>
      <c r="AF26" s="285" t="s">
        <v>463</v>
      </c>
      <c r="AG26" s="285" t="s">
        <v>434</v>
      </c>
      <c r="AH26" s="285" t="s">
        <v>435</v>
      </c>
      <c r="AI26" s="285" t="s">
        <v>436</v>
      </c>
      <c r="AJ26" s="285" t="s">
        <v>437</v>
      </c>
      <c r="AK26" s="285" t="s">
        <v>438</v>
      </c>
      <c r="AM26" s="286" t="s">
        <v>464</v>
      </c>
      <c r="AN26" s="287" t="s">
        <v>396</v>
      </c>
      <c r="AO26" s="288" t="s">
        <v>416</v>
      </c>
      <c r="AP26" s="288" t="s">
        <v>459</v>
      </c>
      <c r="AQ26" s="288" t="s">
        <v>417</v>
      </c>
      <c r="AR26" s="288" t="s">
        <v>418</v>
      </c>
      <c r="AS26" s="288" t="s">
        <v>460</v>
      </c>
      <c r="AT26" s="288" t="s">
        <v>419</v>
      </c>
      <c r="AU26" s="288" t="s">
        <v>431</v>
      </c>
      <c r="AV26" s="288" t="s">
        <v>461</v>
      </c>
      <c r="AW26" s="288" t="s">
        <v>462</v>
      </c>
      <c r="AX26" s="288" t="s">
        <v>433</v>
      </c>
      <c r="AY26" s="288" t="s">
        <v>463</v>
      </c>
      <c r="AZ26" s="288" t="s">
        <v>434</v>
      </c>
      <c r="BA26" s="288" t="s">
        <v>435</v>
      </c>
      <c r="BB26" s="288" t="s">
        <v>436</v>
      </c>
      <c r="BC26" s="288" t="s">
        <v>437</v>
      </c>
      <c r="BD26" s="288" t="s">
        <v>438</v>
      </c>
    </row>
    <row r="27" spans="1:56">
      <c r="A27" s="220" t="s">
        <v>402</v>
      </c>
      <c r="B27" s="274">
        <f>[2]Одељења!E22</f>
        <v>0</v>
      </c>
      <c r="C27" s="222"/>
      <c r="D27" s="289">
        <f>ROUNDUP(C27/30,0)</f>
        <v>0</v>
      </c>
      <c r="E27" s="222"/>
      <c r="F27" s="222"/>
      <c r="G27" s="274">
        <f>ROUNDUP(F27/30,0)</f>
        <v>0</v>
      </c>
      <c r="H27" s="223"/>
      <c r="I27" s="274"/>
      <c r="J27" s="274"/>
      <c r="K27" s="274"/>
      <c r="L27" s="274"/>
      <c r="M27" s="274"/>
      <c r="N27" s="274"/>
      <c r="O27" s="274"/>
      <c r="P27" s="274"/>
      <c r="Q27" s="223"/>
      <c r="R27" s="223"/>
      <c r="T27" s="220" t="s">
        <v>402</v>
      </c>
      <c r="U27">
        <f>[2]Одељења!M22</f>
        <v>0</v>
      </c>
      <c r="V27" s="222"/>
      <c r="W27" s="290">
        <f>ROUNDUP(V27/30,0)</f>
        <v>0</v>
      </c>
      <c r="X27" s="222"/>
      <c r="Y27" s="222"/>
      <c r="Z27" s="291">
        <f>ROUNDUP(Y27/30,0)</f>
        <v>0</v>
      </c>
      <c r="AA27" s="223"/>
      <c r="AB27" s="291"/>
      <c r="AC27" s="291"/>
      <c r="AD27" s="291"/>
      <c r="AE27" s="291"/>
      <c r="AF27" s="291"/>
      <c r="AG27" s="291"/>
      <c r="AH27" s="291"/>
      <c r="AI27" s="291"/>
      <c r="AJ27" s="223"/>
      <c r="AK27" s="223"/>
      <c r="AM27" s="220" t="s">
        <v>402</v>
      </c>
      <c r="AN27">
        <f>[2]Одељења!U22</f>
        <v>0</v>
      </c>
      <c r="AO27" s="222"/>
      <c r="AP27" s="292">
        <f>ROUNDUP(AO27/30,0)</f>
        <v>0</v>
      </c>
      <c r="AQ27" s="222"/>
      <c r="AR27" s="222"/>
      <c r="AS27" s="276">
        <f>ROUNDUP(AR27/30,0)</f>
        <v>0</v>
      </c>
      <c r="AT27" s="223"/>
      <c r="AU27" s="276"/>
      <c r="AV27" s="276"/>
      <c r="AW27" s="276"/>
      <c r="AX27" s="276"/>
      <c r="AY27" s="276"/>
      <c r="AZ27" s="276"/>
      <c r="BA27" s="276"/>
      <c r="BB27" s="276"/>
      <c r="BC27" s="223"/>
      <c r="BD27" s="223"/>
    </row>
    <row r="28" spans="1:56">
      <c r="A28" s="220" t="s">
        <v>403</v>
      </c>
      <c r="B28" s="274">
        <f>[2]Одељења!E23</f>
        <v>0</v>
      </c>
      <c r="C28" s="223"/>
      <c r="D28" s="289">
        <f t="shared" ref="D28:D34" si="9">ROUNDUP(C28/30,0)</f>
        <v>0</v>
      </c>
      <c r="E28" s="223"/>
      <c r="F28" s="222"/>
      <c r="G28" s="274">
        <f t="shared" ref="G28:G34" si="10">ROUNDUP(F28/30,0)</f>
        <v>0</v>
      </c>
      <c r="H28" s="223"/>
      <c r="I28" s="274"/>
      <c r="J28" s="274"/>
      <c r="K28" s="274"/>
      <c r="L28" s="274"/>
      <c r="M28" s="274"/>
      <c r="N28" s="274"/>
      <c r="O28" s="274"/>
      <c r="P28" s="274"/>
      <c r="Q28" s="223"/>
      <c r="R28" s="223"/>
      <c r="T28" s="220" t="s">
        <v>403</v>
      </c>
      <c r="U28">
        <f>[2]Одељења!M23</f>
        <v>0</v>
      </c>
      <c r="V28" s="223"/>
      <c r="W28" s="290">
        <f t="shared" ref="W28:W34" si="11">ROUNDUP(V28/30,0)</f>
        <v>0</v>
      </c>
      <c r="X28" s="223"/>
      <c r="Y28" s="222"/>
      <c r="Z28" s="291">
        <f t="shared" ref="Z28:Z34" si="12">ROUNDUP(Y28/30,0)</f>
        <v>0</v>
      </c>
      <c r="AA28" s="223"/>
      <c r="AB28" s="291"/>
      <c r="AC28" s="291"/>
      <c r="AD28" s="291"/>
      <c r="AE28" s="291"/>
      <c r="AF28" s="291"/>
      <c r="AG28" s="291"/>
      <c r="AH28" s="291"/>
      <c r="AI28" s="291"/>
      <c r="AJ28" s="223"/>
      <c r="AK28" s="223"/>
      <c r="AM28" s="220" t="s">
        <v>403</v>
      </c>
      <c r="AN28">
        <f>[2]Одељења!U23</f>
        <v>0</v>
      </c>
      <c r="AO28" s="223"/>
      <c r="AP28" s="292">
        <f t="shared" ref="AP28:AP34" si="13">ROUNDUP(AO28/30,0)</f>
        <v>0</v>
      </c>
      <c r="AQ28" s="223"/>
      <c r="AR28" s="222"/>
      <c r="AS28" s="276">
        <f t="shared" ref="AS28:AS34" si="14">ROUNDUP(AR28/30,0)</f>
        <v>0</v>
      </c>
      <c r="AT28" s="223"/>
      <c r="AU28" s="276"/>
      <c r="AV28" s="276"/>
      <c r="AW28" s="276"/>
      <c r="AX28" s="276"/>
      <c r="AY28" s="276"/>
      <c r="AZ28" s="276"/>
      <c r="BA28" s="276"/>
      <c r="BB28" s="276"/>
      <c r="BC28" s="223"/>
      <c r="BD28" s="223"/>
    </row>
    <row r="29" spans="1:56">
      <c r="A29" s="220" t="s">
        <v>404</v>
      </c>
      <c r="B29" s="274">
        <f>[2]Одељења!E24</f>
        <v>0</v>
      </c>
      <c r="C29" s="223"/>
      <c r="D29" s="289">
        <f t="shared" si="9"/>
        <v>0</v>
      </c>
      <c r="E29" s="223"/>
      <c r="F29" s="222"/>
      <c r="G29" s="274">
        <f t="shared" si="10"/>
        <v>0</v>
      </c>
      <c r="H29" s="223"/>
      <c r="I29" s="274"/>
      <c r="J29" s="274"/>
      <c r="K29" s="274"/>
      <c r="L29" s="274"/>
      <c r="M29" s="274"/>
      <c r="N29" s="274"/>
      <c r="O29" s="274"/>
      <c r="P29" s="274"/>
      <c r="Q29" s="223"/>
      <c r="R29" s="223"/>
      <c r="T29" s="220" t="s">
        <v>404</v>
      </c>
      <c r="U29">
        <f>[2]Одељења!M24</f>
        <v>0</v>
      </c>
      <c r="V29" s="223"/>
      <c r="W29" s="290">
        <f t="shared" si="11"/>
        <v>0</v>
      </c>
      <c r="X29" s="223"/>
      <c r="Y29" s="222"/>
      <c r="Z29" s="291">
        <f t="shared" si="12"/>
        <v>0</v>
      </c>
      <c r="AA29" s="223"/>
      <c r="AB29" s="291"/>
      <c r="AC29" s="291"/>
      <c r="AD29" s="291"/>
      <c r="AE29" s="291"/>
      <c r="AF29" s="291"/>
      <c r="AG29" s="291"/>
      <c r="AH29" s="291"/>
      <c r="AI29" s="291"/>
      <c r="AJ29" s="223"/>
      <c r="AK29" s="223"/>
      <c r="AM29" s="220" t="s">
        <v>404</v>
      </c>
      <c r="AN29">
        <f>[2]Одељења!U24</f>
        <v>0</v>
      </c>
      <c r="AO29" s="223"/>
      <c r="AP29" s="292">
        <f t="shared" si="13"/>
        <v>0</v>
      </c>
      <c r="AQ29" s="223"/>
      <c r="AR29" s="222"/>
      <c r="AS29" s="276">
        <f t="shared" si="14"/>
        <v>0</v>
      </c>
      <c r="AT29" s="223"/>
      <c r="AU29" s="276"/>
      <c r="AV29" s="276"/>
      <c r="AW29" s="276"/>
      <c r="AX29" s="276"/>
      <c r="AY29" s="276"/>
      <c r="AZ29" s="276"/>
      <c r="BA29" s="276"/>
      <c r="BB29" s="276"/>
      <c r="BC29" s="223"/>
      <c r="BD29" s="223"/>
    </row>
    <row r="30" spans="1:56">
      <c r="A30" s="220" t="s">
        <v>405</v>
      </c>
      <c r="B30" s="274">
        <f>[2]Одељења!E25</f>
        <v>0</v>
      </c>
      <c r="C30" s="223"/>
      <c r="D30" s="289">
        <f t="shared" si="9"/>
        <v>0</v>
      </c>
      <c r="E30" s="223"/>
      <c r="F30" s="222"/>
      <c r="G30" s="274">
        <f t="shared" si="10"/>
        <v>0</v>
      </c>
      <c r="H30" s="223"/>
      <c r="I30" s="274"/>
      <c r="J30" s="274"/>
      <c r="K30" s="274"/>
      <c r="L30" s="274"/>
      <c r="M30" s="274"/>
      <c r="N30" s="274"/>
      <c r="O30" s="274"/>
      <c r="P30" s="274"/>
      <c r="Q30" s="223"/>
      <c r="R30" s="223"/>
      <c r="T30" s="220" t="s">
        <v>405</v>
      </c>
      <c r="U30">
        <f>[2]Одељења!M25</f>
        <v>0</v>
      </c>
      <c r="V30" s="223"/>
      <c r="W30" s="290">
        <f t="shared" si="11"/>
        <v>0</v>
      </c>
      <c r="X30" s="223"/>
      <c r="Y30" s="222"/>
      <c r="Z30" s="291">
        <f t="shared" si="12"/>
        <v>0</v>
      </c>
      <c r="AA30" s="223"/>
      <c r="AB30" s="291"/>
      <c r="AC30" s="291"/>
      <c r="AD30" s="291"/>
      <c r="AE30" s="291"/>
      <c r="AF30" s="291"/>
      <c r="AG30" s="291"/>
      <c r="AH30" s="291"/>
      <c r="AI30" s="291"/>
      <c r="AJ30" s="223"/>
      <c r="AK30" s="223"/>
      <c r="AM30" s="220" t="s">
        <v>405</v>
      </c>
      <c r="AN30">
        <f>[2]Одељења!U25</f>
        <v>0</v>
      </c>
      <c r="AO30" s="223"/>
      <c r="AP30" s="292">
        <f t="shared" si="13"/>
        <v>0</v>
      </c>
      <c r="AQ30" s="223"/>
      <c r="AR30" s="222"/>
      <c r="AS30" s="276">
        <f t="shared" si="14"/>
        <v>0</v>
      </c>
      <c r="AT30" s="223"/>
      <c r="AU30" s="276"/>
      <c r="AV30" s="276"/>
      <c r="AW30" s="276"/>
      <c r="AX30" s="276"/>
      <c r="AY30" s="276"/>
      <c r="AZ30" s="276"/>
      <c r="BA30" s="276"/>
      <c r="BB30" s="276"/>
      <c r="BC30" s="223"/>
      <c r="BD30" s="223"/>
    </row>
    <row r="31" spans="1:56">
      <c r="A31" s="220" t="s">
        <v>406</v>
      </c>
      <c r="B31" s="274">
        <f>[2]Одељења!E26</f>
        <v>0</v>
      </c>
      <c r="C31" s="223"/>
      <c r="D31" s="289">
        <f t="shared" si="9"/>
        <v>0</v>
      </c>
      <c r="E31" s="223"/>
      <c r="F31" s="222"/>
      <c r="G31" s="274">
        <f t="shared" si="10"/>
        <v>0</v>
      </c>
      <c r="H31" s="223"/>
      <c r="I31" s="223"/>
      <c r="J31" s="274">
        <f>ROUNDUP(I31/30,0)</f>
        <v>0</v>
      </c>
      <c r="K31" s="223"/>
      <c r="L31" s="223"/>
      <c r="M31" s="274">
        <f>ROUNDUP(L31/30,0)</f>
        <v>0</v>
      </c>
      <c r="N31" s="223"/>
      <c r="O31" s="223"/>
      <c r="P31" s="223"/>
      <c r="Q31" s="223"/>
      <c r="R31" s="223"/>
      <c r="T31" s="220" t="s">
        <v>406</v>
      </c>
      <c r="U31">
        <f>[2]Одељења!M26</f>
        <v>0</v>
      </c>
      <c r="V31" s="223"/>
      <c r="W31" s="290">
        <f t="shared" si="11"/>
        <v>0</v>
      </c>
      <c r="X31" s="223"/>
      <c r="Y31" s="222"/>
      <c r="Z31" s="291">
        <f t="shared" si="12"/>
        <v>0</v>
      </c>
      <c r="AA31" s="223"/>
      <c r="AB31" s="223"/>
      <c r="AC31" s="291">
        <f>ROUNDUP(AB31/30,0)</f>
        <v>0</v>
      </c>
      <c r="AD31" s="223"/>
      <c r="AE31" s="223"/>
      <c r="AF31" s="291">
        <f>ROUNDUP(AE31/30,0)</f>
        <v>0</v>
      </c>
      <c r="AG31" s="223"/>
      <c r="AH31" s="223"/>
      <c r="AI31" s="223"/>
      <c r="AJ31" s="223"/>
      <c r="AK31" s="223"/>
      <c r="AM31" s="220" t="s">
        <v>406</v>
      </c>
      <c r="AN31">
        <f>[2]Одељења!U26</f>
        <v>0</v>
      </c>
      <c r="AO31" s="223"/>
      <c r="AP31" s="292">
        <f t="shared" si="13"/>
        <v>0</v>
      </c>
      <c r="AQ31" s="223"/>
      <c r="AR31" s="222"/>
      <c r="AS31" s="276">
        <f t="shared" si="14"/>
        <v>0</v>
      </c>
      <c r="AT31" s="223"/>
      <c r="AU31" s="223"/>
      <c r="AV31" s="276">
        <f>ROUNDUP(AU31/30,0)</f>
        <v>0</v>
      </c>
      <c r="AW31" s="223"/>
      <c r="AX31" s="223"/>
      <c r="AY31" s="276">
        <f>ROUNDUP(AX31/30,0)</f>
        <v>0</v>
      </c>
      <c r="AZ31" s="223"/>
      <c r="BA31" s="223"/>
      <c r="BB31" s="223"/>
      <c r="BC31" s="223"/>
      <c r="BD31" s="223"/>
    </row>
    <row r="32" spans="1:56">
      <c r="A32" s="220" t="s">
        <v>407</v>
      </c>
      <c r="B32" s="274">
        <f>[2]Одељења!E27</f>
        <v>0</v>
      </c>
      <c r="C32" s="223"/>
      <c r="D32" s="289">
        <f t="shared" si="9"/>
        <v>0</v>
      </c>
      <c r="E32" s="223"/>
      <c r="F32" s="222"/>
      <c r="G32" s="274">
        <f t="shared" si="10"/>
        <v>0</v>
      </c>
      <c r="H32" s="223"/>
      <c r="I32" s="223"/>
      <c r="J32" s="274">
        <f>ROUNDUP(I32/30,0)</f>
        <v>0</v>
      </c>
      <c r="K32" s="223"/>
      <c r="L32" s="223"/>
      <c r="M32" s="274">
        <f>ROUNDUP(L32/30,0)</f>
        <v>0</v>
      </c>
      <c r="N32" s="223"/>
      <c r="O32" s="223"/>
      <c r="P32" s="223"/>
      <c r="Q32" s="223"/>
      <c r="R32" s="223"/>
      <c r="T32" s="220" t="s">
        <v>407</v>
      </c>
      <c r="U32">
        <f>[2]Одељења!M27</f>
        <v>0</v>
      </c>
      <c r="V32" s="223"/>
      <c r="W32" s="290">
        <f t="shared" si="11"/>
        <v>0</v>
      </c>
      <c r="X32" s="223"/>
      <c r="Y32" s="222"/>
      <c r="Z32" s="291">
        <f t="shared" si="12"/>
        <v>0</v>
      </c>
      <c r="AA32" s="223"/>
      <c r="AB32" s="223"/>
      <c r="AC32" s="291">
        <f>ROUNDUP(AB32/30,0)</f>
        <v>0</v>
      </c>
      <c r="AD32" s="223"/>
      <c r="AE32" s="223"/>
      <c r="AF32" s="291">
        <f>ROUNDUP(AE32/30,0)</f>
        <v>0</v>
      </c>
      <c r="AG32" s="223"/>
      <c r="AH32" s="223"/>
      <c r="AI32" s="223"/>
      <c r="AJ32" s="223"/>
      <c r="AK32" s="223"/>
      <c r="AM32" s="220" t="s">
        <v>407</v>
      </c>
      <c r="AN32">
        <f>[2]Одељења!U27</f>
        <v>0</v>
      </c>
      <c r="AO32" s="223"/>
      <c r="AP32" s="292">
        <f t="shared" si="13"/>
        <v>0</v>
      </c>
      <c r="AQ32" s="223"/>
      <c r="AR32" s="222"/>
      <c r="AS32" s="276">
        <f t="shared" si="14"/>
        <v>0</v>
      </c>
      <c r="AT32" s="223"/>
      <c r="AU32" s="223"/>
      <c r="AV32" s="276">
        <f>ROUNDUP(AU32/30,0)</f>
        <v>0</v>
      </c>
      <c r="AW32" s="223"/>
      <c r="AX32" s="223"/>
      <c r="AY32" s="276">
        <f>ROUNDUP(AX32/30,0)</f>
        <v>0</v>
      </c>
      <c r="AZ32" s="223"/>
      <c r="BA32" s="223"/>
      <c r="BB32" s="223"/>
      <c r="BC32" s="223"/>
      <c r="BD32" s="223"/>
    </row>
    <row r="33" spans="1:56">
      <c r="A33" s="220" t="s">
        <v>408</v>
      </c>
      <c r="B33" s="274">
        <f>[2]Одељења!E28</f>
        <v>0</v>
      </c>
      <c r="C33" s="223"/>
      <c r="D33" s="289">
        <f t="shared" si="9"/>
        <v>0</v>
      </c>
      <c r="E33" s="223"/>
      <c r="F33" s="222"/>
      <c r="G33" s="274">
        <f t="shared" si="10"/>
        <v>0</v>
      </c>
      <c r="H33" s="223"/>
      <c r="I33" s="223"/>
      <c r="J33" s="274">
        <f>ROUNDUP(I33/30,0)</f>
        <v>0</v>
      </c>
      <c r="K33" s="223"/>
      <c r="L33" s="223"/>
      <c r="M33" s="274">
        <f>ROUNDUP(L33/30,0)</f>
        <v>0</v>
      </c>
      <c r="N33" s="223"/>
      <c r="O33" s="223"/>
      <c r="P33" s="223"/>
      <c r="Q33" s="223"/>
      <c r="R33" s="223"/>
      <c r="T33" s="220" t="s">
        <v>408</v>
      </c>
      <c r="U33">
        <f>[2]Одељења!M28</f>
        <v>0</v>
      </c>
      <c r="V33" s="223"/>
      <c r="W33" s="290">
        <f t="shared" si="11"/>
        <v>0</v>
      </c>
      <c r="X33" s="223"/>
      <c r="Y33" s="222"/>
      <c r="Z33" s="291">
        <f t="shared" si="12"/>
        <v>0</v>
      </c>
      <c r="AA33" s="223"/>
      <c r="AB33" s="223"/>
      <c r="AC33" s="291">
        <f>ROUNDUP(AB33/30,0)</f>
        <v>0</v>
      </c>
      <c r="AD33" s="223"/>
      <c r="AE33" s="223"/>
      <c r="AF33" s="291">
        <f>ROUNDUP(AE33/30,0)</f>
        <v>0</v>
      </c>
      <c r="AG33" s="223"/>
      <c r="AH33" s="223"/>
      <c r="AI33" s="223"/>
      <c r="AJ33" s="223"/>
      <c r="AK33" s="223"/>
      <c r="AM33" s="220" t="s">
        <v>408</v>
      </c>
      <c r="AN33">
        <f>[2]Одељења!U28</f>
        <v>0</v>
      </c>
      <c r="AO33" s="223"/>
      <c r="AP33" s="292">
        <f t="shared" si="13"/>
        <v>0</v>
      </c>
      <c r="AQ33" s="223"/>
      <c r="AR33" s="222"/>
      <c r="AS33" s="276">
        <f t="shared" si="14"/>
        <v>0</v>
      </c>
      <c r="AT33" s="223"/>
      <c r="AU33" s="223"/>
      <c r="AV33" s="276">
        <f>ROUNDUP(AU33/30,0)</f>
        <v>0</v>
      </c>
      <c r="AW33" s="223"/>
      <c r="AX33" s="223"/>
      <c r="AY33" s="276">
        <f>ROUNDUP(AX33/30,0)</f>
        <v>0</v>
      </c>
      <c r="AZ33" s="223"/>
      <c r="BA33" s="223"/>
      <c r="BB33" s="223"/>
      <c r="BC33" s="223"/>
      <c r="BD33" s="223"/>
    </row>
    <row r="34" spans="1:56">
      <c r="A34" s="225" t="s">
        <v>409</v>
      </c>
      <c r="B34" s="293">
        <f>[2]Одељења!E29</f>
        <v>0</v>
      </c>
      <c r="C34" s="227"/>
      <c r="D34" s="294">
        <f t="shared" si="9"/>
        <v>0</v>
      </c>
      <c r="E34" s="227"/>
      <c r="F34" s="252"/>
      <c r="G34" s="293">
        <f t="shared" si="10"/>
        <v>0</v>
      </c>
      <c r="H34" s="227"/>
      <c r="I34" s="227"/>
      <c r="J34" s="293">
        <f>ROUNDUP(I34/30,0)</f>
        <v>0</v>
      </c>
      <c r="K34" s="227"/>
      <c r="L34" s="227"/>
      <c r="M34" s="293">
        <f>ROUNDUP(L34/30,0)</f>
        <v>0</v>
      </c>
      <c r="N34" s="227"/>
      <c r="O34" s="227"/>
      <c r="P34" s="227"/>
      <c r="Q34" s="227"/>
      <c r="R34" s="227"/>
      <c r="T34" s="225" t="s">
        <v>409</v>
      </c>
      <c r="U34">
        <f>[2]Одељења!M29</f>
        <v>0</v>
      </c>
      <c r="V34" s="227"/>
      <c r="W34" s="295">
        <f t="shared" si="11"/>
        <v>0</v>
      </c>
      <c r="X34" s="227"/>
      <c r="Y34" s="252"/>
      <c r="Z34" s="296">
        <f t="shared" si="12"/>
        <v>0</v>
      </c>
      <c r="AA34" s="227"/>
      <c r="AB34" s="227"/>
      <c r="AC34" s="296">
        <f>ROUNDUP(AB34/30,0)</f>
        <v>0</v>
      </c>
      <c r="AD34" s="227"/>
      <c r="AE34" s="227"/>
      <c r="AF34" s="296">
        <f>ROUNDUP(AE34/30,0)</f>
        <v>0</v>
      </c>
      <c r="AG34" s="227"/>
      <c r="AH34" s="227"/>
      <c r="AI34" s="227"/>
      <c r="AJ34" s="227"/>
      <c r="AK34" s="227"/>
      <c r="AM34" s="225" t="s">
        <v>409</v>
      </c>
      <c r="AN34">
        <f>[2]Одељења!U29</f>
        <v>0</v>
      </c>
      <c r="AO34" s="227"/>
      <c r="AP34" s="297">
        <f t="shared" si="13"/>
        <v>0</v>
      </c>
      <c r="AQ34" s="227"/>
      <c r="AR34" s="252"/>
      <c r="AS34" s="298">
        <f t="shared" si="14"/>
        <v>0</v>
      </c>
      <c r="AT34" s="227"/>
      <c r="AU34" s="227"/>
      <c r="AV34" s="298">
        <f>ROUNDUP(AU34/30,0)</f>
        <v>0</v>
      </c>
      <c r="AW34" s="227"/>
      <c r="AX34" s="227"/>
      <c r="AY34" s="298">
        <f>ROUNDUP(AX34/30,0)</f>
        <v>0</v>
      </c>
      <c r="AZ34" s="227"/>
      <c r="BA34" s="227"/>
      <c r="BB34" s="227"/>
      <c r="BC34" s="227"/>
      <c r="BD34" s="227"/>
    </row>
    <row r="35" spans="1:56">
      <c r="A35" s="253" t="s">
        <v>13</v>
      </c>
      <c r="B35" s="254">
        <f t="shared" ref="B35:R35" si="15">SUM(B27:B34)</f>
        <v>0</v>
      </c>
      <c r="C35" s="254">
        <f t="shared" si="15"/>
        <v>0</v>
      </c>
      <c r="D35" s="254">
        <f t="shared" si="15"/>
        <v>0</v>
      </c>
      <c r="E35" s="254">
        <f t="shared" si="15"/>
        <v>0</v>
      </c>
      <c r="F35" s="254">
        <f t="shared" si="15"/>
        <v>0</v>
      </c>
      <c r="G35" s="254">
        <f t="shared" si="15"/>
        <v>0</v>
      </c>
      <c r="H35" s="254">
        <f t="shared" si="15"/>
        <v>0</v>
      </c>
      <c r="I35" s="254">
        <f t="shared" si="15"/>
        <v>0</v>
      </c>
      <c r="J35" s="254">
        <f>SUM(J27:J34)</f>
        <v>0</v>
      </c>
      <c r="K35" s="254">
        <f t="shared" si="15"/>
        <v>0</v>
      </c>
      <c r="L35" s="254">
        <f t="shared" si="15"/>
        <v>0</v>
      </c>
      <c r="M35" s="254">
        <f>SUM(M27:M34)</f>
        <v>0</v>
      </c>
      <c r="N35" s="254">
        <f t="shared" si="15"/>
        <v>0</v>
      </c>
      <c r="O35" s="254">
        <f t="shared" si="15"/>
        <v>0</v>
      </c>
      <c r="P35" s="254">
        <f t="shared" si="15"/>
        <v>0</v>
      </c>
      <c r="Q35" s="254">
        <f t="shared" si="15"/>
        <v>0</v>
      </c>
      <c r="R35" s="254">
        <f t="shared" si="15"/>
        <v>0</v>
      </c>
      <c r="T35" s="301" t="s">
        <v>13</v>
      </c>
      <c r="U35" s="302">
        <f t="shared" ref="U35:AK35" si="16">SUM(U27:U34)</f>
        <v>0</v>
      </c>
      <c r="V35" s="302">
        <f t="shared" si="16"/>
        <v>0</v>
      </c>
      <c r="W35" s="302">
        <f t="shared" si="16"/>
        <v>0</v>
      </c>
      <c r="X35" s="302">
        <f t="shared" si="16"/>
        <v>0</v>
      </c>
      <c r="Y35" s="302">
        <f t="shared" si="16"/>
        <v>0</v>
      </c>
      <c r="Z35" s="302">
        <f t="shared" si="16"/>
        <v>0</v>
      </c>
      <c r="AA35" s="302">
        <f t="shared" si="16"/>
        <v>0</v>
      </c>
      <c r="AB35" s="302">
        <f t="shared" si="16"/>
        <v>0</v>
      </c>
      <c r="AC35" s="302">
        <f t="shared" si="16"/>
        <v>0</v>
      </c>
      <c r="AD35" s="302">
        <f t="shared" si="16"/>
        <v>0</v>
      </c>
      <c r="AE35" s="302">
        <f t="shared" si="16"/>
        <v>0</v>
      </c>
      <c r="AF35" s="302">
        <f t="shared" si="16"/>
        <v>0</v>
      </c>
      <c r="AG35" s="302">
        <f t="shared" si="16"/>
        <v>0</v>
      </c>
      <c r="AH35" s="302">
        <f t="shared" si="16"/>
        <v>0</v>
      </c>
      <c r="AI35" s="302">
        <f t="shared" si="16"/>
        <v>0</v>
      </c>
      <c r="AJ35" s="302">
        <f t="shared" si="16"/>
        <v>0</v>
      </c>
      <c r="AK35" s="302">
        <f t="shared" si="16"/>
        <v>0</v>
      </c>
      <c r="AM35" s="303" t="s">
        <v>13</v>
      </c>
      <c r="AN35" s="304">
        <f t="shared" ref="AN35:BD35" si="17">SUM(AN27:AN34)</f>
        <v>0</v>
      </c>
      <c r="AO35" s="304">
        <f t="shared" si="17"/>
        <v>0</v>
      </c>
      <c r="AP35" s="304">
        <f t="shared" si="17"/>
        <v>0</v>
      </c>
      <c r="AQ35" s="304">
        <f t="shared" si="17"/>
        <v>0</v>
      </c>
      <c r="AR35" s="304">
        <f t="shared" si="17"/>
        <v>0</v>
      </c>
      <c r="AS35" s="304">
        <f t="shared" si="17"/>
        <v>0</v>
      </c>
      <c r="AT35" s="304">
        <f t="shared" si="17"/>
        <v>0</v>
      </c>
      <c r="AU35" s="304">
        <f t="shared" si="17"/>
        <v>0</v>
      </c>
      <c r="AV35" s="304">
        <f t="shared" si="17"/>
        <v>0</v>
      </c>
      <c r="AW35" s="304">
        <f t="shared" si="17"/>
        <v>0</v>
      </c>
      <c r="AX35" s="304">
        <f t="shared" si="17"/>
        <v>0</v>
      </c>
      <c r="AY35" s="304">
        <f t="shared" si="17"/>
        <v>0</v>
      </c>
      <c r="AZ35" s="304">
        <f t="shared" si="17"/>
        <v>0</v>
      </c>
      <c r="BA35" s="304">
        <f t="shared" si="17"/>
        <v>0</v>
      </c>
      <c r="BB35" s="304">
        <f t="shared" si="17"/>
        <v>0</v>
      </c>
      <c r="BC35" s="304">
        <f t="shared" si="17"/>
        <v>0</v>
      </c>
      <c r="BD35" s="304">
        <f t="shared" si="17"/>
        <v>0</v>
      </c>
    </row>
    <row r="36" spans="1:56">
      <c r="A36" s="306">
        <f>'[2]Подаци о школи'!B8</f>
        <v>0</v>
      </c>
      <c r="B36" s="307"/>
      <c r="C36" s="308"/>
      <c r="D36" s="308"/>
      <c r="E36" s="308"/>
      <c r="F36" s="309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T36" s="229">
        <f>'[2]Подаци о школи'!B8</f>
        <v>0</v>
      </c>
      <c r="U36" s="223"/>
      <c r="V36" s="223"/>
      <c r="W36" s="223"/>
      <c r="X36" s="220"/>
      <c r="AM36" s="229">
        <f>'[2]Подаци о школи'!B8</f>
        <v>0</v>
      </c>
      <c r="AN36" s="223"/>
      <c r="AO36" s="223"/>
      <c r="AP36" s="223"/>
      <c r="AQ36" s="220"/>
    </row>
    <row r="37" spans="1:56" s="214" customFormat="1" ht="84">
      <c r="A37" s="280" t="s">
        <v>465</v>
      </c>
      <c r="B37" s="281" t="s">
        <v>396</v>
      </c>
      <c r="C37" s="282" t="s">
        <v>416</v>
      </c>
      <c r="D37" s="282" t="s">
        <v>459</v>
      </c>
      <c r="E37" s="282" t="s">
        <v>417</v>
      </c>
      <c r="F37" s="282" t="s">
        <v>418</v>
      </c>
      <c r="G37" s="282" t="s">
        <v>460</v>
      </c>
      <c r="H37" s="282" t="s">
        <v>419</v>
      </c>
      <c r="I37" s="282" t="s">
        <v>431</v>
      </c>
      <c r="J37" s="282" t="s">
        <v>461</v>
      </c>
      <c r="K37" s="282" t="s">
        <v>462</v>
      </c>
      <c r="L37" s="282" t="s">
        <v>433</v>
      </c>
      <c r="M37" s="282" t="s">
        <v>463</v>
      </c>
      <c r="N37" s="282" t="s">
        <v>434</v>
      </c>
      <c r="O37" s="282" t="s">
        <v>435</v>
      </c>
      <c r="P37" s="282" t="s">
        <v>436</v>
      </c>
      <c r="Q37" s="282" t="s">
        <v>437</v>
      </c>
      <c r="R37" s="282" t="s">
        <v>438</v>
      </c>
      <c r="T37" s="283" t="s">
        <v>465</v>
      </c>
      <c r="U37" s="284" t="s">
        <v>396</v>
      </c>
      <c r="V37" s="285" t="s">
        <v>416</v>
      </c>
      <c r="W37" s="285" t="s">
        <v>459</v>
      </c>
      <c r="X37" s="285" t="s">
        <v>417</v>
      </c>
      <c r="Y37" s="285" t="s">
        <v>418</v>
      </c>
      <c r="Z37" s="285" t="s">
        <v>460</v>
      </c>
      <c r="AA37" s="285" t="s">
        <v>419</v>
      </c>
      <c r="AB37" s="285" t="s">
        <v>431</v>
      </c>
      <c r="AC37" s="285" t="s">
        <v>461</v>
      </c>
      <c r="AD37" s="285" t="s">
        <v>462</v>
      </c>
      <c r="AE37" s="285" t="s">
        <v>433</v>
      </c>
      <c r="AF37" s="285" t="s">
        <v>463</v>
      </c>
      <c r="AG37" s="285" t="s">
        <v>434</v>
      </c>
      <c r="AH37" s="285" t="s">
        <v>435</v>
      </c>
      <c r="AI37" s="285" t="s">
        <v>436</v>
      </c>
      <c r="AJ37" s="285" t="s">
        <v>437</v>
      </c>
      <c r="AK37" s="285" t="s">
        <v>438</v>
      </c>
      <c r="AM37" s="286" t="s">
        <v>465</v>
      </c>
      <c r="AN37" s="287" t="s">
        <v>396</v>
      </c>
      <c r="AO37" s="288" t="s">
        <v>416</v>
      </c>
      <c r="AP37" s="288" t="s">
        <v>459</v>
      </c>
      <c r="AQ37" s="288" t="s">
        <v>417</v>
      </c>
      <c r="AR37" s="288" t="s">
        <v>418</v>
      </c>
      <c r="AS37" s="288" t="s">
        <v>460</v>
      </c>
      <c r="AT37" s="288" t="s">
        <v>419</v>
      </c>
      <c r="AU37" s="288" t="s">
        <v>431</v>
      </c>
      <c r="AV37" s="288" t="s">
        <v>461</v>
      </c>
      <c r="AW37" s="288" t="s">
        <v>462</v>
      </c>
      <c r="AX37" s="288" t="s">
        <v>433</v>
      </c>
      <c r="AY37" s="288" t="s">
        <v>463</v>
      </c>
      <c r="AZ37" s="288" t="s">
        <v>434</v>
      </c>
      <c r="BA37" s="288" t="s">
        <v>435</v>
      </c>
      <c r="BB37" s="288" t="s">
        <v>436</v>
      </c>
      <c r="BC37" s="288" t="s">
        <v>437</v>
      </c>
      <c r="BD37" s="288" t="s">
        <v>438</v>
      </c>
    </row>
    <row r="38" spans="1:56">
      <c r="A38" s="220" t="s">
        <v>402</v>
      </c>
      <c r="B38" s="274">
        <f>[2]Одељења!E33</f>
        <v>0</v>
      </c>
      <c r="C38" s="222"/>
      <c r="D38" s="289">
        <f>ROUNDUP(C38/30,0)</f>
        <v>0</v>
      </c>
      <c r="E38" s="222"/>
      <c r="F38" s="222"/>
      <c r="G38" s="274">
        <f>ROUNDUP(F38/30,0)</f>
        <v>0</v>
      </c>
      <c r="H38" s="223"/>
      <c r="I38" s="274"/>
      <c r="J38" s="274"/>
      <c r="K38" s="274"/>
      <c r="L38" s="274"/>
      <c r="M38" s="274"/>
      <c r="N38" s="274"/>
      <c r="O38" s="274"/>
      <c r="P38" s="274"/>
      <c r="Q38" s="223"/>
      <c r="R38" s="223"/>
      <c r="T38" s="220" t="s">
        <v>402</v>
      </c>
      <c r="U38">
        <f>[2]Одељења!M33</f>
        <v>0</v>
      </c>
      <c r="V38" s="222"/>
      <c r="W38" s="290">
        <f>ROUNDUP(V38/30,0)</f>
        <v>0</v>
      </c>
      <c r="X38" s="222"/>
      <c r="Y38" s="222"/>
      <c r="Z38" s="291">
        <f>ROUNDUP(Y38/30,0)</f>
        <v>0</v>
      </c>
      <c r="AA38" s="223"/>
      <c r="AB38" s="291"/>
      <c r="AC38" s="291"/>
      <c r="AD38" s="291"/>
      <c r="AE38" s="291"/>
      <c r="AF38" s="291"/>
      <c r="AG38" s="291"/>
      <c r="AH38" s="291"/>
      <c r="AI38" s="291"/>
      <c r="AJ38" s="223"/>
      <c r="AK38" s="223"/>
      <c r="AM38" s="220" t="s">
        <v>402</v>
      </c>
      <c r="AN38">
        <f>[2]Одељења!U33</f>
        <v>0</v>
      </c>
      <c r="AO38" s="222"/>
      <c r="AP38" s="292">
        <f>ROUNDUP(AO38/30,0)</f>
        <v>0</v>
      </c>
      <c r="AQ38" s="222"/>
      <c r="AR38" s="222"/>
      <c r="AS38" s="276">
        <f>ROUNDUP(AR38/30,0)</f>
        <v>0</v>
      </c>
      <c r="AT38" s="223"/>
      <c r="AU38" s="276"/>
      <c r="AV38" s="276"/>
      <c r="AW38" s="276"/>
      <c r="AX38" s="276"/>
      <c r="AY38" s="276"/>
      <c r="AZ38" s="276"/>
      <c r="BA38" s="276"/>
      <c r="BB38" s="276"/>
      <c r="BC38" s="223"/>
      <c r="BD38" s="223"/>
    </row>
    <row r="39" spans="1:56">
      <c r="A39" s="220" t="s">
        <v>403</v>
      </c>
      <c r="B39" s="274">
        <f>[2]Одељења!E34</f>
        <v>0</v>
      </c>
      <c r="C39" s="223"/>
      <c r="D39" s="289">
        <f t="shared" ref="D39:D45" si="18">ROUNDUP(C39/30,0)</f>
        <v>0</v>
      </c>
      <c r="E39" s="223"/>
      <c r="F39" s="222"/>
      <c r="G39" s="274">
        <f t="shared" ref="G39:G45" si="19">ROUNDUP(F39/30,0)</f>
        <v>0</v>
      </c>
      <c r="H39" s="223"/>
      <c r="I39" s="274"/>
      <c r="J39" s="274"/>
      <c r="K39" s="274"/>
      <c r="L39" s="274"/>
      <c r="M39" s="274"/>
      <c r="N39" s="274"/>
      <c r="O39" s="274"/>
      <c r="P39" s="274"/>
      <c r="Q39" s="223"/>
      <c r="R39" s="223"/>
      <c r="T39" s="220" t="s">
        <v>403</v>
      </c>
      <c r="U39">
        <f>[2]Одељења!M34</f>
        <v>0</v>
      </c>
      <c r="V39" s="223"/>
      <c r="W39" s="290">
        <f t="shared" ref="W39:W45" si="20">ROUNDUP(V39/30,0)</f>
        <v>0</v>
      </c>
      <c r="X39" s="223"/>
      <c r="Y39" s="222"/>
      <c r="Z39" s="291">
        <f t="shared" ref="Z39:Z45" si="21">ROUNDUP(Y39/30,0)</f>
        <v>0</v>
      </c>
      <c r="AA39" s="223"/>
      <c r="AB39" s="291"/>
      <c r="AC39" s="291"/>
      <c r="AD39" s="291"/>
      <c r="AE39" s="291"/>
      <c r="AF39" s="291"/>
      <c r="AG39" s="291"/>
      <c r="AH39" s="291"/>
      <c r="AI39" s="291"/>
      <c r="AJ39" s="223"/>
      <c r="AK39" s="223"/>
      <c r="AM39" s="220" t="s">
        <v>403</v>
      </c>
      <c r="AN39">
        <f>[2]Одељења!U34</f>
        <v>0</v>
      </c>
      <c r="AO39" s="223"/>
      <c r="AP39" s="292">
        <f t="shared" ref="AP39:AP45" si="22">ROUNDUP(AO39/30,0)</f>
        <v>0</v>
      </c>
      <c r="AQ39" s="223"/>
      <c r="AR39" s="222"/>
      <c r="AS39" s="276">
        <f t="shared" ref="AS39:AS45" si="23">ROUNDUP(AR39/30,0)</f>
        <v>0</v>
      </c>
      <c r="AT39" s="223"/>
      <c r="AU39" s="276"/>
      <c r="AV39" s="276"/>
      <c r="AW39" s="276"/>
      <c r="AX39" s="276"/>
      <c r="AY39" s="276"/>
      <c r="AZ39" s="276"/>
      <c r="BA39" s="276"/>
      <c r="BB39" s="276"/>
      <c r="BC39" s="223"/>
      <c r="BD39" s="223"/>
    </row>
    <row r="40" spans="1:56">
      <c r="A40" s="220" t="s">
        <v>404</v>
      </c>
      <c r="B40" s="274">
        <f>[2]Одељења!E35</f>
        <v>0</v>
      </c>
      <c r="C40" s="223"/>
      <c r="D40" s="289">
        <f t="shared" si="18"/>
        <v>0</v>
      </c>
      <c r="E40" s="223"/>
      <c r="F40" s="222"/>
      <c r="G40" s="274">
        <f t="shared" si="19"/>
        <v>0</v>
      </c>
      <c r="H40" s="223"/>
      <c r="I40" s="274"/>
      <c r="J40" s="274"/>
      <c r="K40" s="274"/>
      <c r="L40" s="274"/>
      <c r="M40" s="274"/>
      <c r="N40" s="274"/>
      <c r="O40" s="274"/>
      <c r="P40" s="274"/>
      <c r="Q40" s="223"/>
      <c r="R40" s="223"/>
      <c r="T40" s="220" t="s">
        <v>404</v>
      </c>
      <c r="U40">
        <f>[2]Одељења!M35</f>
        <v>0</v>
      </c>
      <c r="V40" s="223"/>
      <c r="W40" s="290">
        <f t="shared" si="20"/>
        <v>0</v>
      </c>
      <c r="X40" s="223"/>
      <c r="Y40" s="222"/>
      <c r="Z40" s="291">
        <f t="shared" si="21"/>
        <v>0</v>
      </c>
      <c r="AA40" s="223"/>
      <c r="AB40" s="291"/>
      <c r="AC40" s="291"/>
      <c r="AD40" s="291"/>
      <c r="AE40" s="291"/>
      <c r="AF40" s="291"/>
      <c r="AG40" s="291"/>
      <c r="AH40" s="291"/>
      <c r="AI40" s="291"/>
      <c r="AJ40" s="223"/>
      <c r="AK40" s="223"/>
      <c r="AM40" s="220" t="s">
        <v>404</v>
      </c>
      <c r="AN40">
        <f>[2]Одељења!U35</f>
        <v>0</v>
      </c>
      <c r="AO40" s="223"/>
      <c r="AP40" s="292">
        <f t="shared" si="22"/>
        <v>0</v>
      </c>
      <c r="AQ40" s="223"/>
      <c r="AR40" s="222"/>
      <c r="AS40" s="276">
        <f t="shared" si="23"/>
        <v>0</v>
      </c>
      <c r="AT40" s="223"/>
      <c r="AU40" s="276"/>
      <c r="AV40" s="276"/>
      <c r="AW40" s="276"/>
      <c r="AX40" s="276"/>
      <c r="AY40" s="276"/>
      <c r="AZ40" s="276"/>
      <c r="BA40" s="276"/>
      <c r="BB40" s="276"/>
      <c r="BC40" s="223"/>
      <c r="BD40" s="223"/>
    </row>
    <row r="41" spans="1:56">
      <c r="A41" s="220" t="s">
        <v>405</v>
      </c>
      <c r="B41" s="274">
        <f>[2]Одељења!E36</f>
        <v>0</v>
      </c>
      <c r="C41" s="223"/>
      <c r="D41" s="289">
        <f t="shared" si="18"/>
        <v>0</v>
      </c>
      <c r="E41" s="223"/>
      <c r="F41" s="222"/>
      <c r="G41" s="274">
        <f t="shared" si="19"/>
        <v>0</v>
      </c>
      <c r="H41" s="223"/>
      <c r="I41" s="274"/>
      <c r="J41" s="274"/>
      <c r="K41" s="274"/>
      <c r="L41" s="274"/>
      <c r="M41" s="274"/>
      <c r="N41" s="274"/>
      <c r="O41" s="274"/>
      <c r="P41" s="274"/>
      <c r="Q41" s="223"/>
      <c r="R41" s="223"/>
      <c r="T41" s="220" t="s">
        <v>405</v>
      </c>
      <c r="U41">
        <f>[2]Одељења!M36</f>
        <v>0</v>
      </c>
      <c r="V41" s="223"/>
      <c r="W41" s="290">
        <f t="shared" si="20"/>
        <v>0</v>
      </c>
      <c r="X41" s="223"/>
      <c r="Y41" s="222"/>
      <c r="Z41" s="291">
        <f t="shared" si="21"/>
        <v>0</v>
      </c>
      <c r="AA41" s="223"/>
      <c r="AB41" s="291"/>
      <c r="AC41" s="291"/>
      <c r="AD41" s="291"/>
      <c r="AE41" s="291"/>
      <c r="AF41" s="291"/>
      <c r="AG41" s="291"/>
      <c r="AH41" s="291"/>
      <c r="AI41" s="291"/>
      <c r="AJ41" s="223"/>
      <c r="AK41" s="223"/>
      <c r="AM41" s="220" t="s">
        <v>405</v>
      </c>
      <c r="AN41">
        <f>[2]Одељења!U36</f>
        <v>0</v>
      </c>
      <c r="AO41" s="223"/>
      <c r="AP41" s="292">
        <f t="shared" si="22"/>
        <v>0</v>
      </c>
      <c r="AQ41" s="223"/>
      <c r="AR41" s="222"/>
      <c r="AS41" s="276">
        <f t="shared" si="23"/>
        <v>0</v>
      </c>
      <c r="AT41" s="223"/>
      <c r="AU41" s="276"/>
      <c r="AV41" s="276"/>
      <c r="AW41" s="276"/>
      <c r="AX41" s="276"/>
      <c r="AY41" s="276"/>
      <c r="AZ41" s="276"/>
      <c r="BA41" s="276"/>
      <c r="BB41" s="276"/>
      <c r="BC41" s="223"/>
      <c r="BD41" s="223"/>
    </row>
    <row r="42" spans="1:56">
      <c r="A42" s="220" t="s">
        <v>406</v>
      </c>
      <c r="B42" s="274">
        <f>[2]Одељења!E37</f>
        <v>0</v>
      </c>
      <c r="C42" s="223"/>
      <c r="D42" s="289">
        <f t="shared" si="18"/>
        <v>0</v>
      </c>
      <c r="E42" s="223"/>
      <c r="F42" s="222"/>
      <c r="G42" s="274">
        <f t="shared" si="19"/>
        <v>0</v>
      </c>
      <c r="H42" s="223"/>
      <c r="I42" s="223"/>
      <c r="J42" s="274">
        <f>ROUNDUP(I42/30,0)</f>
        <v>0</v>
      </c>
      <c r="K42" s="223"/>
      <c r="L42" s="223"/>
      <c r="M42" s="274">
        <f>ROUNDUP(L42/30,0)</f>
        <v>0</v>
      </c>
      <c r="N42" s="223"/>
      <c r="O42" s="223"/>
      <c r="P42" s="223"/>
      <c r="Q42" s="223"/>
      <c r="R42" s="223"/>
      <c r="T42" s="220" t="s">
        <v>406</v>
      </c>
      <c r="U42">
        <f>[2]Одељења!M37</f>
        <v>0</v>
      </c>
      <c r="V42" s="223"/>
      <c r="W42" s="290">
        <f t="shared" si="20"/>
        <v>0</v>
      </c>
      <c r="X42" s="223"/>
      <c r="Y42" s="222"/>
      <c r="Z42" s="291">
        <f t="shared" si="21"/>
        <v>0</v>
      </c>
      <c r="AA42" s="223"/>
      <c r="AB42" s="223"/>
      <c r="AC42" s="291">
        <f>ROUNDUP(AB42/30,0)</f>
        <v>0</v>
      </c>
      <c r="AD42" s="223"/>
      <c r="AE42" s="223"/>
      <c r="AF42" s="291">
        <f>ROUNDUP(AE42/30,0)</f>
        <v>0</v>
      </c>
      <c r="AG42" s="223"/>
      <c r="AH42" s="223"/>
      <c r="AI42" s="223"/>
      <c r="AJ42" s="223"/>
      <c r="AK42" s="223"/>
      <c r="AM42" s="220" t="s">
        <v>406</v>
      </c>
      <c r="AN42">
        <f>[2]Одељења!U37</f>
        <v>0</v>
      </c>
      <c r="AO42" s="223"/>
      <c r="AP42" s="292">
        <f t="shared" si="22"/>
        <v>0</v>
      </c>
      <c r="AQ42" s="223"/>
      <c r="AR42" s="222"/>
      <c r="AS42" s="276">
        <f t="shared" si="23"/>
        <v>0</v>
      </c>
      <c r="AT42" s="223"/>
      <c r="AU42" s="223"/>
      <c r="AV42" s="276">
        <f>ROUNDUP(AU42/30,0)</f>
        <v>0</v>
      </c>
      <c r="AW42" s="223"/>
      <c r="AX42" s="223"/>
      <c r="AY42" s="276">
        <f>ROUNDUP(AX42/30,0)</f>
        <v>0</v>
      </c>
      <c r="AZ42" s="223"/>
      <c r="BA42" s="223"/>
      <c r="BB42" s="223"/>
      <c r="BC42" s="223"/>
      <c r="BD42" s="223"/>
    </row>
    <row r="43" spans="1:56">
      <c r="A43" s="220" t="s">
        <v>407</v>
      </c>
      <c r="B43" s="274">
        <f>[2]Одељења!E38</f>
        <v>0</v>
      </c>
      <c r="C43" s="223"/>
      <c r="D43" s="289">
        <f t="shared" si="18"/>
        <v>0</v>
      </c>
      <c r="E43" s="223"/>
      <c r="F43" s="222"/>
      <c r="G43" s="274">
        <f t="shared" si="19"/>
        <v>0</v>
      </c>
      <c r="H43" s="223"/>
      <c r="I43" s="223"/>
      <c r="J43" s="274">
        <f>ROUNDUP(I43/30,0)</f>
        <v>0</v>
      </c>
      <c r="K43" s="223"/>
      <c r="L43" s="223"/>
      <c r="M43" s="274">
        <f>ROUNDUP(L43/30,0)</f>
        <v>0</v>
      </c>
      <c r="N43" s="223"/>
      <c r="O43" s="223"/>
      <c r="P43" s="223"/>
      <c r="Q43" s="223"/>
      <c r="R43" s="223"/>
      <c r="T43" s="220" t="s">
        <v>407</v>
      </c>
      <c r="U43">
        <f>[2]Одељења!M38</f>
        <v>0</v>
      </c>
      <c r="V43" s="223"/>
      <c r="W43" s="290">
        <f t="shared" si="20"/>
        <v>0</v>
      </c>
      <c r="X43" s="223"/>
      <c r="Y43" s="222"/>
      <c r="Z43" s="291">
        <f t="shared" si="21"/>
        <v>0</v>
      </c>
      <c r="AA43" s="223"/>
      <c r="AB43" s="223"/>
      <c r="AC43" s="291">
        <f>ROUNDUP(AB43/30,0)</f>
        <v>0</v>
      </c>
      <c r="AD43" s="223"/>
      <c r="AE43" s="223"/>
      <c r="AF43" s="291">
        <f>ROUNDUP(AE43/30,0)</f>
        <v>0</v>
      </c>
      <c r="AG43" s="223"/>
      <c r="AH43" s="223"/>
      <c r="AI43" s="223"/>
      <c r="AJ43" s="223"/>
      <c r="AK43" s="223"/>
      <c r="AM43" s="220" t="s">
        <v>407</v>
      </c>
      <c r="AN43">
        <f>[2]Одељења!U38</f>
        <v>0</v>
      </c>
      <c r="AO43" s="223"/>
      <c r="AP43" s="292">
        <f t="shared" si="22"/>
        <v>0</v>
      </c>
      <c r="AQ43" s="223"/>
      <c r="AR43" s="222"/>
      <c r="AS43" s="276">
        <f t="shared" si="23"/>
        <v>0</v>
      </c>
      <c r="AT43" s="223"/>
      <c r="AU43" s="223"/>
      <c r="AV43" s="276">
        <f>ROUNDUP(AU43/30,0)</f>
        <v>0</v>
      </c>
      <c r="AW43" s="223"/>
      <c r="AX43" s="223"/>
      <c r="AY43" s="276">
        <f>ROUNDUP(AX43/30,0)</f>
        <v>0</v>
      </c>
      <c r="AZ43" s="223"/>
      <c r="BA43" s="223"/>
      <c r="BB43" s="223"/>
      <c r="BC43" s="223"/>
      <c r="BD43" s="223"/>
    </row>
    <row r="44" spans="1:56">
      <c r="A44" s="220" t="s">
        <v>408</v>
      </c>
      <c r="B44" s="274">
        <f>[2]Одељења!E39</f>
        <v>0</v>
      </c>
      <c r="C44" s="223"/>
      <c r="D44" s="289">
        <f t="shared" si="18"/>
        <v>0</v>
      </c>
      <c r="E44" s="223"/>
      <c r="F44" s="222"/>
      <c r="G44" s="274">
        <f t="shared" si="19"/>
        <v>0</v>
      </c>
      <c r="H44" s="223"/>
      <c r="I44" s="223"/>
      <c r="J44" s="274">
        <f>ROUNDUP(I44/30,0)</f>
        <v>0</v>
      </c>
      <c r="K44" s="223"/>
      <c r="L44" s="223"/>
      <c r="M44" s="274">
        <f>ROUNDUP(L44/30,0)</f>
        <v>0</v>
      </c>
      <c r="N44" s="223"/>
      <c r="O44" s="223"/>
      <c r="P44" s="223"/>
      <c r="Q44" s="223"/>
      <c r="R44" s="223"/>
      <c r="T44" s="220" t="s">
        <v>408</v>
      </c>
      <c r="U44">
        <f>[2]Одељења!M39</f>
        <v>0</v>
      </c>
      <c r="V44" s="223"/>
      <c r="W44" s="290">
        <f t="shared" si="20"/>
        <v>0</v>
      </c>
      <c r="X44" s="223"/>
      <c r="Y44" s="222"/>
      <c r="Z44" s="291">
        <f t="shared" si="21"/>
        <v>0</v>
      </c>
      <c r="AA44" s="223"/>
      <c r="AB44" s="223"/>
      <c r="AC44" s="291">
        <f>ROUNDUP(AB44/30,0)</f>
        <v>0</v>
      </c>
      <c r="AD44" s="223"/>
      <c r="AE44" s="223"/>
      <c r="AF44" s="291">
        <f>ROUNDUP(AE44/30,0)</f>
        <v>0</v>
      </c>
      <c r="AG44" s="223"/>
      <c r="AH44" s="223"/>
      <c r="AI44" s="223"/>
      <c r="AJ44" s="223"/>
      <c r="AK44" s="223"/>
      <c r="AM44" s="220" t="s">
        <v>408</v>
      </c>
      <c r="AN44">
        <f>[2]Одељења!U39</f>
        <v>0</v>
      </c>
      <c r="AO44" s="223"/>
      <c r="AP44" s="292">
        <f t="shared" si="22"/>
        <v>0</v>
      </c>
      <c r="AQ44" s="223"/>
      <c r="AR44" s="222"/>
      <c r="AS44" s="276">
        <f t="shared" si="23"/>
        <v>0</v>
      </c>
      <c r="AT44" s="223"/>
      <c r="AU44" s="223"/>
      <c r="AV44" s="276">
        <f>ROUNDUP(AU44/30,0)</f>
        <v>0</v>
      </c>
      <c r="AW44" s="223"/>
      <c r="AX44" s="223"/>
      <c r="AY44" s="276">
        <f>ROUNDUP(AX44/30,0)</f>
        <v>0</v>
      </c>
      <c r="AZ44" s="223"/>
      <c r="BA44" s="223"/>
      <c r="BB44" s="223"/>
      <c r="BC44" s="223"/>
      <c r="BD44" s="223"/>
    </row>
    <row r="45" spans="1:56">
      <c r="A45" s="225" t="s">
        <v>409</v>
      </c>
      <c r="B45" s="293">
        <f>[2]Одељења!E40</f>
        <v>0</v>
      </c>
      <c r="C45" s="227"/>
      <c r="D45" s="294">
        <f t="shared" si="18"/>
        <v>0</v>
      </c>
      <c r="E45" s="227"/>
      <c r="F45" s="252"/>
      <c r="G45" s="293">
        <f t="shared" si="19"/>
        <v>0</v>
      </c>
      <c r="H45" s="227"/>
      <c r="I45" s="227"/>
      <c r="J45" s="293">
        <f>ROUNDUP(I45/30,0)</f>
        <v>0</v>
      </c>
      <c r="K45" s="227"/>
      <c r="L45" s="227"/>
      <c r="M45" s="293">
        <f>ROUNDUP(L45/30,0)</f>
        <v>0</v>
      </c>
      <c r="N45" s="227"/>
      <c r="O45" s="227"/>
      <c r="P45" s="227"/>
      <c r="Q45" s="227"/>
      <c r="R45" s="227"/>
      <c r="T45" s="225" t="s">
        <v>409</v>
      </c>
      <c r="U45">
        <f>[2]Одељења!M40</f>
        <v>0</v>
      </c>
      <c r="V45" s="227"/>
      <c r="W45" s="295">
        <f t="shared" si="20"/>
        <v>0</v>
      </c>
      <c r="X45" s="227"/>
      <c r="Y45" s="252"/>
      <c r="Z45" s="296">
        <f t="shared" si="21"/>
        <v>0</v>
      </c>
      <c r="AA45" s="227"/>
      <c r="AB45" s="227"/>
      <c r="AC45" s="296">
        <f>ROUNDUP(AB45/30,0)</f>
        <v>0</v>
      </c>
      <c r="AD45" s="227"/>
      <c r="AE45" s="227"/>
      <c r="AF45" s="296">
        <f>ROUNDUP(AE45/30,0)</f>
        <v>0</v>
      </c>
      <c r="AG45" s="227"/>
      <c r="AH45" s="227"/>
      <c r="AI45" s="227"/>
      <c r="AJ45" s="227"/>
      <c r="AK45" s="227"/>
      <c r="AM45" s="225" t="s">
        <v>409</v>
      </c>
      <c r="AN45">
        <f>[2]Одељења!U40</f>
        <v>0</v>
      </c>
      <c r="AO45" s="227"/>
      <c r="AP45" s="297">
        <f t="shared" si="22"/>
        <v>0</v>
      </c>
      <c r="AQ45" s="227"/>
      <c r="AR45" s="252"/>
      <c r="AS45" s="298">
        <f t="shared" si="23"/>
        <v>0</v>
      </c>
      <c r="AT45" s="227"/>
      <c r="AU45" s="227"/>
      <c r="AV45" s="298">
        <f>ROUNDUP(AU45/30,0)</f>
        <v>0</v>
      </c>
      <c r="AW45" s="227"/>
      <c r="AX45" s="227"/>
      <c r="AY45" s="298">
        <f>ROUNDUP(AX45/30,0)</f>
        <v>0</v>
      </c>
      <c r="AZ45" s="227"/>
      <c r="BA45" s="227"/>
      <c r="BB45" s="227"/>
      <c r="BC45" s="227"/>
      <c r="BD45" s="227"/>
    </row>
    <row r="46" spans="1:56">
      <c r="A46" s="299" t="s">
        <v>13</v>
      </c>
      <c r="B46" s="300">
        <f t="shared" ref="B46:R46" si="24">SUM(B38:B45)</f>
        <v>0</v>
      </c>
      <c r="C46" s="300">
        <f t="shared" si="24"/>
        <v>0</v>
      </c>
      <c r="D46" s="300">
        <f t="shared" si="24"/>
        <v>0</v>
      </c>
      <c r="E46" s="300">
        <f t="shared" si="24"/>
        <v>0</v>
      </c>
      <c r="F46" s="300">
        <f t="shared" si="24"/>
        <v>0</v>
      </c>
      <c r="G46" s="300">
        <f t="shared" si="24"/>
        <v>0</v>
      </c>
      <c r="H46" s="300">
        <f t="shared" si="24"/>
        <v>0</v>
      </c>
      <c r="I46" s="300">
        <f t="shared" si="24"/>
        <v>0</v>
      </c>
      <c r="J46" s="300">
        <f>SUM(J38:J45)</f>
        <v>0</v>
      </c>
      <c r="K46" s="300">
        <f t="shared" si="24"/>
        <v>0</v>
      </c>
      <c r="L46" s="300">
        <f t="shared" si="24"/>
        <v>0</v>
      </c>
      <c r="M46" s="300">
        <f t="shared" si="24"/>
        <v>0</v>
      </c>
      <c r="N46" s="300">
        <f t="shared" si="24"/>
        <v>0</v>
      </c>
      <c r="O46" s="300">
        <f t="shared" si="24"/>
        <v>0</v>
      </c>
      <c r="P46" s="300">
        <f t="shared" si="24"/>
        <v>0</v>
      </c>
      <c r="Q46" s="300">
        <f t="shared" si="24"/>
        <v>0</v>
      </c>
      <c r="R46" s="300">
        <f t="shared" si="24"/>
        <v>0</v>
      </c>
      <c r="T46" s="301" t="s">
        <v>13</v>
      </c>
      <c r="U46" s="302">
        <f t="shared" ref="U46:AK46" si="25">SUM(U38:U45)</f>
        <v>0</v>
      </c>
      <c r="V46" s="302">
        <f t="shared" si="25"/>
        <v>0</v>
      </c>
      <c r="W46" s="302">
        <f t="shared" si="25"/>
        <v>0</v>
      </c>
      <c r="X46" s="302">
        <f t="shared" si="25"/>
        <v>0</v>
      </c>
      <c r="Y46" s="302">
        <f t="shared" si="25"/>
        <v>0</v>
      </c>
      <c r="Z46" s="302">
        <f t="shared" si="25"/>
        <v>0</v>
      </c>
      <c r="AA46" s="302">
        <f t="shared" si="25"/>
        <v>0</v>
      </c>
      <c r="AB46" s="302">
        <f t="shared" si="25"/>
        <v>0</v>
      </c>
      <c r="AC46" s="302">
        <f t="shared" si="25"/>
        <v>0</v>
      </c>
      <c r="AD46" s="302">
        <f t="shared" si="25"/>
        <v>0</v>
      </c>
      <c r="AE46" s="302">
        <f t="shared" si="25"/>
        <v>0</v>
      </c>
      <c r="AF46" s="302">
        <f t="shared" si="25"/>
        <v>0</v>
      </c>
      <c r="AG46" s="302">
        <f t="shared" si="25"/>
        <v>0</v>
      </c>
      <c r="AH46" s="302">
        <f t="shared" si="25"/>
        <v>0</v>
      </c>
      <c r="AI46" s="302">
        <f t="shared" si="25"/>
        <v>0</v>
      </c>
      <c r="AJ46" s="302">
        <f t="shared" si="25"/>
        <v>0</v>
      </c>
      <c r="AK46" s="302">
        <f t="shared" si="25"/>
        <v>0</v>
      </c>
      <c r="AM46" s="303" t="s">
        <v>13</v>
      </c>
      <c r="AN46" s="304">
        <f t="shared" ref="AN46:BD46" si="26">SUM(AN38:AN45)</f>
        <v>0</v>
      </c>
      <c r="AO46" s="304">
        <f t="shared" si="26"/>
        <v>0</v>
      </c>
      <c r="AP46" s="304">
        <f t="shared" si="26"/>
        <v>0</v>
      </c>
      <c r="AQ46" s="304">
        <f t="shared" si="26"/>
        <v>0</v>
      </c>
      <c r="AR46" s="304">
        <f t="shared" si="26"/>
        <v>0</v>
      </c>
      <c r="AS46" s="304">
        <f t="shared" si="26"/>
        <v>0</v>
      </c>
      <c r="AT46" s="304">
        <f t="shared" si="26"/>
        <v>0</v>
      </c>
      <c r="AU46" s="304">
        <f t="shared" si="26"/>
        <v>0</v>
      </c>
      <c r="AV46" s="304">
        <f t="shared" si="26"/>
        <v>0</v>
      </c>
      <c r="AW46" s="304">
        <f t="shared" si="26"/>
        <v>0</v>
      </c>
      <c r="AX46" s="304">
        <f t="shared" si="26"/>
        <v>0</v>
      </c>
      <c r="AY46" s="304">
        <f t="shared" si="26"/>
        <v>0</v>
      </c>
      <c r="AZ46" s="304">
        <f t="shared" si="26"/>
        <v>0</v>
      </c>
      <c r="BA46" s="304">
        <f t="shared" si="26"/>
        <v>0</v>
      </c>
      <c r="BB46" s="304">
        <f t="shared" si="26"/>
        <v>0</v>
      </c>
      <c r="BC46" s="304">
        <f t="shared" si="26"/>
        <v>0</v>
      </c>
      <c r="BD46" s="304">
        <f t="shared" si="26"/>
        <v>0</v>
      </c>
    </row>
    <row r="47" spans="1:56">
      <c r="A47" s="310">
        <f>'[2]Подаци о школи'!B9</f>
        <v>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T47" s="311">
        <f>'[2]Подаци о школи'!B9</f>
        <v>0</v>
      </c>
      <c r="AM47" s="311">
        <f>'[2]Подаци о школи'!B9</f>
        <v>0</v>
      </c>
    </row>
    <row r="48" spans="1:56" s="214" customFormat="1" ht="84">
      <c r="A48" s="280" t="s">
        <v>466</v>
      </c>
      <c r="B48" s="281" t="s">
        <v>396</v>
      </c>
      <c r="C48" s="282" t="s">
        <v>416</v>
      </c>
      <c r="D48" s="282" t="s">
        <v>459</v>
      </c>
      <c r="E48" s="282" t="s">
        <v>417</v>
      </c>
      <c r="F48" s="282" t="s">
        <v>418</v>
      </c>
      <c r="G48" s="282" t="s">
        <v>460</v>
      </c>
      <c r="H48" s="282" t="s">
        <v>419</v>
      </c>
      <c r="I48" s="282" t="s">
        <v>431</v>
      </c>
      <c r="J48" s="282" t="s">
        <v>461</v>
      </c>
      <c r="K48" s="282" t="s">
        <v>462</v>
      </c>
      <c r="L48" s="282" t="s">
        <v>433</v>
      </c>
      <c r="M48" s="282" t="s">
        <v>463</v>
      </c>
      <c r="N48" s="282" t="s">
        <v>434</v>
      </c>
      <c r="O48" s="282" t="s">
        <v>435</v>
      </c>
      <c r="P48" s="282" t="s">
        <v>436</v>
      </c>
      <c r="Q48" s="282" t="s">
        <v>437</v>
      </c>
      <c r="R48" s="282" t="s">
        <v>438</v>
      </c>
      <c r="T48" s="283" t="s">
        <v>466</v>
      </c>
      <c r="U48" s="284" t="s">
        <v>396</v>
      </c>
      <c r="V48" s="285" t="s">
        <v>416</v>
      </c>
      <c r="W48" s="285" t="s">
        <v>459</v>
      </c>
      <c r="X48" s="285" t="s">
        <v>417</v>
      </c>
      <c r="Y48" s="285" t="s">
        <v>418</v>
      </c>
      <c r="Z48" s="285" t="s">
        <v>460</v>
      </c>
      <c r="AA48" s="285" t="s">
        <v>419</v>
      </c>
      <c r="AB48" s="285" t="s">
        <v>431</v>
      </c>
      <c r="AC48" s="285" t="s">
        <v>461</v>
      </c>
      <c r="AD48" s="285" t="s">
        <v>462</v>
      </c>
      <c r="AE48" s="285" t="s">
        <v>433</v>
      </c>
      <c r="AF48" s="285" t="s">
        <v>463</v>
      </c>
      <c r="AG48" s="285" t="s">
        <v>434</v>
      </c>
      <c r="AH48" s="285" t="s">
        <v>435</v>
      </c>
      <c r="AI48" s="285" t="s">
        <v>436</v>
      </c>
      <c r="AJ48" s="285" t="s">
        <v>437</v>
      </c>
      <c r="AK48" s="285" t="s">
        <v>438</v>
      </c>
      <c r="AM48" s="286" t="s">
        <v>466</v>
      </c>
      <c r="AN48" s="287" t="s">
        <v>396</v>
      </c>
      <c r="AO48" s="288" t="s">
        <v>416</v>
      </c>
      <c r="AP48" s="288" t="s">
        <v>459</v>
      </c>
      <c r="AQ48" s="288" t="s">
        <v>417</v>
      </c>
      <c r="AR48" s="288" t="s">
        <v>418</v>
      </c>
      <c r="AS48" s="288" t="s">
        <v>460</v>
      </c>
      <c r="AT48" s="288" t="s">
        <v>419</v>
      </c>
      <c r="AU48" s="288" t="s">
        <v>431</v>
      </c>
      <c r="AV48" s="288" t="s">
        <v>461</v>
      </c>
      <c r="AW48" s="288" t="s">
        <v>462</v>
      </c>
      <c r="AX48" s="288" t="s">
        <v>433</v>
      </c>
      <c r="AY48" s="288" t="s">
        <v>463</v>
      </c>
      <c r="AZ48" s="288" t="s">
        <v>434</v>
      </c>
      <c r="BA48" s="288" t="s">
        <v>435</v>
      </c>
      <c r="BB48" s="288" t="s">
        <v>436</v>
      </c>
      <c r="BC48" s="288" t="s">
        <v>437</v>
      </c>
      <c r="BD48" s="288" t="s">
        <v>438</v>
      </c>
    </row>
    <row r="49" spans="1:56">
      <c r="A49" s="220" t="s">
        <v>402</v>
      </c>
      <c r="B49" s="274">
        <f>[2]Одељења!E44</f>
        <v>0</v>
      </c>
      <c r="C49" s="222"/>
      <c r="D49" s="289">
        <f>ROUNDUP(C49/30,0)</f>
        <v>0</v>
      </c>
      <c r="E49" s="222"/>
      <c r="F49" s="222"/>
      <c r="G49" s="274">
        <f>ROUNDUP(F49/30,0)</f>
        <v>0</v>
      </c>
      <c r="H49" s="223"/>
      <c r="I49" s="274"/>
      <c r="J49" s="274"/>
      <c r="K49" s="274"/>
      <c r="L49" s="274"/>
      <c r="M49" s="274"/>
      <c r="N49" s="274"/>
      <c r="O49" s="274"/>
      <c r="P49" s="274"/>
      <c r="Q49" s="223"/>
      <c r="R49" s="223"/>
      <c r="T49" s="220" t="s">
        <v>402</v>
      </c>
      <c r="U49">
        <f>[2]Одељења!M44</f>
        <v>0</v>
      </c>
      <c r="V49" s="222"/>
      <c r="W49" s="290">
        <f>ROUNDUP(V49/30,0)</f>
        <v>0</v>
      </c>
      <c r="X49" s="222"/>
      <c r="Y49" s="222"/>
      <c r="Z49" s="291">
        <f>ROUNDUP(Y49/30,0)</f>
        <v>0</v>
      </c>
      <c r="AA49" s="223"/>
      <c r="AB49" s="291"/>
      <c r="AC49" s="291"/>
      <c r="AD49" s="291"/>
      <c r="AE49" s="291"/>
      <c r="AF49" s="291"/>
      <c r="AG49" s="291"/>
      <c r="AH49" s="291"/>
      <c r="AI49" s="291"/>
      <c r="AJ49" s="223"/>
      <c r="AK49" s="223"/>
      <c r="AM49" s="220" t="s">
        <v>402</v>
      </c>
      <c r="AN49">
        <f>[2]Одељења!U44</f>
        <v>0</v>
      </c>
      <c r="AO49" s="222"/>
      <c r="AP49" s="292">
        <f>ROUNDUP(AO49/30,0)</f>
        <v>0</v>
      </c>
      <c r="AQ49" s="222"/>
      <c r="AR49" s="222"/>
      <c r="AS49" s="276">
        <f>ROUNDUP(AR49/30,0)</f>
        <v>0</v>
      </c>
      <c r="AT49" s="223"/>
      <c r="AU49" s="276"/>
      <c r="AV49" s="276"/>
      <c r="AW49" s="276"/>
      <c r="AX49" s="276"/>
      <c r="AY49" s="276"/>
      <c r="AZ49" s="276"/>
      <c r="BA49" s="276"/>
      <c r="BB49" s="276"/>
      <c r="BC49" s="223"/>
      <c r="BD49" s="223"/>
    </row>
    <row r="50" spans="1:56">
      <c r="A50" s="220" t="s">
        <v>403</v>
      </c>
      <c r="B50" s="274">
        <f>[2]Одељења!E45</f>
        <v>0</v>
      </c>
      <c r="C50" s="223"/>
      <c r="D50" s="289">
        <f t="shared" ref="D50:D56" si="27">ROUNDUP(C50/30,0)</f>
        <v>0</v>
      </c>
      <c r="E50" s="223"/>
      <c r="F50" s="222"/>
      <c r="G50" s="274">
        <f t="shared" ref="G50:G56" si="28">ROUNDUP(F50/30,0)</f>
        <v>0</v>
      </c>
      <c r="H50" s="223"/>
      <c r="I50" s="274"/>
      <c r="J50" s="274"/>
      <c r="K50" s="274"/>
      <c r="L50" s="274"/>
      <c r="M50" s="274"/>
      <c r="N50" s="274"/>
      <c r="O50" s="274"/>
      <c r="P50" s="274"/>
      <c r="Q50" s="223"/>
      <c r="R50" s="223"/>
      <c r="T50" s="220" t="s">
        <v>403</v>
      </c>
      <c r="U50">
        <f>[2]Одељења!M45</f>
        <v>0</v>
      </c>
      <c r="V50" s="223"/>
      <c r="W50" s="290">
        <f t="shared" ref="W50:W56" si="29">ROUNDUP(V50/30,0)</f>
        <v>0</v>
      </c>
      <c r="X50" s="223"/>
      <c r="Y50" s="222"/>
      <c r="Z50" s="291">
        <f t="shared" ref="Z50:Z56" si="30">ROUNDUP(Y50/30,0)</f>
        <v>0</v>
      </c>
      <c r="AA50" s="223"/>
      <c r="AB50" s="291"/>
      <c r="AC50" s="291"/>
      <c r="AD50" s="291"/>
      <c r="AE50" s="291"/>
      <c r="AF50" s="291"/>
      <c r="AG50" s="291"/>
      <c r="AH50" s="291"/>
      <c r="AI50" s="291"/>
      <c r="AJ50" s="223"/>
      <c r="AK50" s="223"/>
      <c r="AM50" s="220" t="s">
        <v>403</v>
      </c>
      <c r="AN50">
        <f>[2]Одељења!U45</f>
        <v>0</v>
      </c>
      <c r="AO50" s="223"/>
      <c r="AP50" s="292">
        <f t="shared" ref="AP50:AP56" si="31">ROUNDUP(AO50/30,0)</f>
        <v>0</v>
      </c>
      <c r="AQ50" s="223"/>
      <c r="AR50" s="222"/>
      <c r="AS50" s="276">
        <f t="shared" ref="AS50:AS56" si="32">ROUNDUP(AR50/30,0)</f>
        <v>0</v>
      </c>
      <c r="AT50" s="223"/>
      <c r="AU50" s="276"/>
      <c r="AV50" s="276"/>
      <c r="AW50" s="276"/>
      <c r="AX50" s="276"/>
      <c r="AY50" s="276"/>
      <c r="AZ50" s="276"/>
      <c r="BA50" s="276"/>
      <c r="BB50" s="276"/>
      <c r="BC50" s="223"/>
      <c r="BD50" s="223"/>
    </row>
    <row r="51" spans="1:56">
      <c r="A51" s="220" t="s">
        <v>404</v>
      </c>
      <c r="B51" s="274">
        <f>[2]Одељења!E46</f>
        <v>0</v>
      </c>
      <c r="C51" s="223"/>
      <c r="D51" s="289">
        <f t="shared" si="27"/>
        <v>0</v>
      </c>
      <c r="E51" s="223"/>
      <c r="F51" s="222"/>
      <c r="G51" s="274">
        <f t="shared" si="28"/>
        <v>0</v>
      </c>
      <c r="H51" s="223"/>
      <c r="I51" s="274"/>
      <c r="J51" s="274"/>
      <c r="K51" s="274"/>
      <c r="L51" s="274"/>
      <c r="M51" s="274"/>
      <c r="N51" s="274"/>
      <c r="O51" s="274"/>
      <c r="P51" s="274"/>
      <c r="Q51" s="223"/>
      <c r="R51" s="223"/>
      <c r="T51" s="220" t="s">
        <v>404</v>
      </c>
      <c r="U51">
        <f>[2]Одељења!M46</f>
        <v>0</v>
      </c>
      <c r="V51" s="223"/>
      <c r="W51" s="290">
        <f t="shared" si="29"/>
        <v>0</v>
      </c>
      <c r="X51" s="223"/>
      <c r="Y51" s="222"/>
      <c r="Z51" s="291">
        <f t="shared" si="30"/>
        <v>0</v>
      </c>
      <c r="AA51" s="223"/>
      <c r="AB51" s="291"/>
      <c r="AC51" s="291"/>
      <c r="AD51" s="291"/>
      <c r="AE51" s="291"/>
      <c r="AF51" s="291"/>
      <c r="AG51" s="291"/>
      <c r="AH51" s="291"/>
      <c r="AI51" s="291"/>
      <c r="AJ51" s="223"/>
      <c r="AK51" s="223"/>
      <c r="AM51" s="220" t="s">
        <v>404</v>
      </c>
      <c r="AN51">
        <f>[2]Одељења!U46</f>
        <v>0</v>
      </c>
      <c r="AO51" s="223"/>
      <c r="AP51" s="292">
        <f t="shared" si="31"/>
        <v>0</v>
      </c>
      <c r="AQ51" s="223"/>
      <c r="AR51" s="222"/>
      <c r="AS51" s="276">
        <f t="shared" si="32"/>
        <v>0</v>
      </c>
      <c r="AT51" s="223"/>
      <c r="AU51" s="276"/>
      <c r="AV51" s="276"/>
      <c r="AW51" s="276"/>
      <c r="AX51" s="276"/>
      <c r="AY51" s="276"/>
      <c r="AZ51" s="276"/>
      <c r="BA51" s="276"/>
      <c r="BB51" s="276"/>
      <c r="BC51" s="223"/>
      <c r="BD51" s="223"/>
    </row>
    <row r="52" spans="1:56">
      <c r="A52" s="220" t="s">
        <v>405</v>
      </c>
      <c r="B52" s="274">
        <f>[2]Одељења!E47</f>
        <v>0</v>
      </c>
      <c r="C52" s="223"/>
      <c r="D52" s="289">
        <f t="shared" si="27"/>
        <v>0</v>
      </c>
      <c r="E52" s="223"/>
      <c r="F52" s="222"/>
      <c r="G52" s="274">
        <f t="shared" si="28"/>
        <v>0</v>
      </c>
      <c r="H52" s="223"/>
      <c r="I52" s="274"/>
      <c r="J52" s="274"/>
      <c r="K52" s="274"/>
      <c r="L52" s="274"/>
      <c r="M52" s="274"/>
      <c r="N52" s="274"/>
      <c r="O52" s="274"/>
      <c r="P52" s="274"/>
      <c r="Q52" s="223"/>
      <c r="R52" s="223"/>
      <c r="T52" s="220" t="s">
        <v>405</v>
      </c>
      <c r="U52">
        <f>[2]Одељења!M47</f>
        <v>0</v>
      </c>
      <c r="V52" s="223"/>
      <c r="W52" s="290">
        <f t="shared" si="29"/>
        <v>0</v>
      </c>
      <c r="X52" s="223"/>
      <c r="Y52" s="222"/>
      <c r="Z52" s="291">
        <f t="shared" si="30"/>
        <v>0</v>
      </c>
      <c r="AA52" s="223"/>
      <c r="AB52" s="291"/>
      <c r="AC52" s="291"/>
      <c r="AD52" s="291"/>
      <c r="AE52" s="291"/>
      <c r="AF52" s="291"/>
      <c r="AG52" s="291"/>
      <c r="AH52" s="291"/>
      <c r="AI52" s="291"/>
      <c r="AJ52" s="223"/>
      <c r="AK52" s="223"/>
      <c r="AM52" s="220" t="s">
        <v>405</v>
      </c>
      <c r="AN52">
        <f>[2]Одељења!U47</f>
        <v>0</v>
      </c>
      <c r="AO52" s="223"/>
      <c r="AP52" s="292">
        <f t="shared" si="31"/>
        <v>0</v>
      </c>
      <c r="AQ52" s="223"/>
      <c r="AR52" s="222"/>
      <c r="AS52" s="276">
        <f t="shared" si="32"/>
        <v>0</v>
      </c>
      <c r="AT52" s="223"/>
      <c r="AU52" s="276"/>
      <c r="AV52" s="276"/>
      <c r="AW52" s="276"/>
      <c r="AX52" s="276"/>
      <c r="AY52" s="276"/>
      <c r="AZ52" s="276"/>
      <c r="BA52" s="276"/>
      <c r="BB52" s="276"/>
      <c r="BC52" s="223"/>
      <c r="BD52" s="223"/>
    </row>
    <row r="53" spans="1:56">
      <c r="A53" s="220" t="s">
        <v>406</v>
      </c>
      <c r="B53" s="274">
        <f>[2]Одељења!E48</f>
        <v>0</v>
      </c>
      <c r="C53" s="223"/>
      <c r="D53" s="289">
        <f t="shared" si="27"/>
        <v>0</v>
      </c>
      <c r="E53" s="223"/>
      <c r="F53" s="222"/>
      <c r="G53" s="274">
        <f t="shared" si="28"/>
        <v>0</v>
      </c>
      <c r="H53" s="223"/>
      <c r="I53" s="223"/>
      <c r="J53" s="274">
        <f>ROUNDUP(I53/30,0)</f>
        <v>0</v>
      </c>
      <c r="K53" s="223"/>
      <c r="L53" s="223"/>
      <c r="M53" s="274">
        <f>ROUNDUP(L53/30,0)</f>
        <v>0</v>
      </c>
      <c r="N53" s="223"/>
      <c r="O53" s="223"/>
      <c r="P53" s="223"/>
      <c r="Q53" s="223"/>
      <c r="R53" s="223"/>
      <c r="T53" s="220" t="s">
        <v>406</v>
      </c>
      <c r="U53">
        <f>[2]Одељења!M48</f>
        <v>0</v>
      </c>
      <c r="V53" s="223"/>
      <c r="W53" s="290">
        <f t="shared" si="29"/>
        <v>0</v>
      </c>
      <c r="X53" s="223"/>
      <c r="Y53" s="222"/>
      <c r="Z53" s="291">
        <f t="shared" si="30"/>
        <v>0</v>
      </c>
      <c r="AA53" s="223"/>
      <c r="AB53" s="223"/>
      <c r="AC53" s="291">
        <f>ROUNDUP(AB53/30,0)</f>
        <v>0</v>
      </c>
      <c r="AD53" s="223"/>
      <c r="AE53" s="223"/>
      <c r="AF53" s="291">
        <f>ROUNDUP(AE53/30,0)</f>
        <v>0</v>
      </c>
      <c r="AG53" s="223"/>
      <c r="AH53" s="223"/>
      <c r="AI53" s="223"/>
      <c r="AJ53" s="223"/>
      <c r="AK53" s="223"/>
      <c r="AM53" s="220" t="s">
        <v>406</v>
      </c>
      <c r="AN53">
        <f>[2]Одељења!U48</f>
        <v>0</v>
      </c>
      <c r="AO53" s="223"/>
      <c r="AP53" s="292">
        <f t="shared" si="31"/>
        <v>0</v>
      </c>
      <c r="AQ53" s="223"/>
      <c r="AR53" s="222"/>
      <c r="AS53" s="276">
        <f t="shared" si="32"/>
        <v>0</v>
      </c>
      <c r="AT53" s="223"/>
      <c r="AU53" s="223"/>
      <c r="AV53" s="276">
        <f>ROUNDUP(AU53/30,0)</f>
        <v>0</v>
      </c>
      <c r="AW53" s="223"/>
      <c r="AX53" s="223"/>
      <c r="AY53" s="276">
        <f>ROUNDUP(AX53/30,0)</f>
        <v>0</v>
      </c>
      <c r="AZ53" s="223"/>
      <c r="BA53" s="223"/>
      <c r="BB53" s="223"/>
      <c r="BC53" s="223"/>
      <c r="BD53" s="223"/>
    </row>
    <row r="54" spans="1:56">
      <c r="A54" s="220" t="s">
        <v>407</v>
      </c>
      <c r="B54" s="274">
        <f>[2]Одељења!E49</f>
        <v>0</v>
      </c>
      <c r="C54" s="223"/>
      <c r="D54" s="289">
        <f t="shared" si="27"/>
        <v>0</v>
      </c>
      <c r="E54" s="223"/>
      <c r="F54" s="222"/>
      <c r="G54" s="274">
        <f t="shared" si="28"/>
        <v>0</v>
      </c>
      <c r="H54" s="223"/>
      <c r="I54" s="223"/>
      <c r="J54" s="274">
        <f>ROUNDUP(I54/30,0)</f>
        <v>0</v>
      </c>
      <c r="K54" s="223"/>
      <c r="L54" s="223"/>
      <c r="M54" s="274">
        <f>ROUNDUP(L54/30,0)</f>
        <v>0</v>
      </c>
      <c r="N54" s="223"/>
      <c r="O54" s="223"/>
      <c r="P54" s="223"/>
      <c r="Q54" s="223"/>
      <c r="R54" s="223"/>
      <c r="T54" s="220" t="s">
        <v>407</v>
      </c>
      <c r="U54">
        <f>[2]Одељења!M49</f>
        <v>0</v>
      </c>
      <c r="V54" s="223"/>
      <c r="W54" s="290">
        <f t="shared" si="29"/>
        <v>0</v>
      </c>
      <c r="X54" s="223"/>
      <c r="Y54" s="222"/>
      <c r="Z54" s="291">
        <f t="shared" si="30"/>
        <v>0</v>
      </c>
      <c r="AA54" s="223"/>
      <c r="AB54" s="223"/>
      <c r="AC54" s="291">
        <f>ROUNDUP(AB54/30,0)</f>
        <v>0</v>
      </c>
      <c r="AD54" s="223"/>
      <c r="AE54" s="223"/>
      <c r="AF54" s="291">
        <f>ROUNDUP(AE54/30,0)</f>
        <v>0</v>
      </c>
      <c r="AG54" s="223"/>
      <c r="AH54" s="223"/>
      <c r="AI54" s="223"/>
      <c r="AJ54" s="223"/>
      <c r="AK54" s="223"/>
      <c r="AM54" s="220" t="s">
        <v>407</v>
      </c>
      <c r="AN54">
        <f>[2]Одељења!U49</f>
        <v>0</v>
      </c>
      <c r="AO54" s="223"/>
      <c r="AP54" s="292">
        <f t="shared" si="31"/>
        <v>0</v>
      </c>
      <c r="AQ54" s="223"/>
      <c r="AR54" s="222"/>
      <c r="AS54" s="276">
        <f t="shared" si="32"/>
        <v>0</v>
      </c>
      <c r="AT54" s="223"/>
      <c r="AU54" s="223"/>
      <c r="AV54" s="276">
        <f>ROUNDUP(AU54/30,0)</f>
        <v>0</v>
      </c>
      <c r="AW54" s="223"/>
      <c r="AX54" s="223"/>
      <c r="AY54" s="276">
        <f>ROUNDUP(AX54/30,0)</f>
        <v>0</v>
      </c>
      <c r="AZ54" s="223"/>
      <c r="BA54" s="223"/>
      <c r="BB54" s="223"/>
      <c r="BC54" s="223"/>
      <c r="BD54" s="223"/>
    </row>
    <row r="55" spans="1:56">
      <c r="A55" s="220" t="s">
        <v>408</v>
      </c>
      <c r="B55" s="274">
        <f>[2]Одељења!E50</f>
        <v>0</v>
      </c>
      <c r="C55" s="223"/>
      <c r="D55" s="289">
        <f t="shared" si="27"/>
        <v>0</v>
      </c>
      <c r="E55" s="223"/>
      <c r="F55" s="222"/>
      <c r="G55" s="274">
        <f t="shared" si="28"/>
        <v>0</v>
      </c>
      <c r="H55" s="223"/>
      <c r="I55" s="223"/>
      <c r="J55" s="274">
        <f>ROUNDUP(I55/30,0)</f>
        <v>0</v>
      </c>
      <c r="K55" s="223"/>
      <c r="L55" s="223"/>
      <c r="M55" s="274">
        <f>ROUNDUP(L55/30,0)</f>
        <v>0</v>
      </c>
      <c r="N55" s="223"/>
      <c r="O55" s="223"/>
      <c r="P55" s="223"/>
      <c r="Q55" s="223"/>
      <c r="R55" s="223"/>
      <c r="T55" s="220" t="s">
        <v>408</v>
      </c>
      <c r="U55">
        <f>[2]Одељења!M50</f>
        <v>0</v>
      </c>
      <c r="V55" s="223"/>
      <c r="W55" s="290">
        <f t="shared" si="29"/>
        <v>0</v>
      </c>
      <c r="X55" s="223"/>
      <c r="Y55" s="222"/>
      <c r="Z55" s="291">
        <f t="shared" si="30"/>
        <v>0</v>
      </c>
      <c r="AA55" s="223"/>
      <c r="AB55" s="223"/>
      <c r="AC55" s="291">
        <f>ROUNDUP(AB55/30,0)</f>
        <v>0</v>
      </c>
      <c r="AD55" s="223"/>
      <c r="AE55" s="223"/>
      <c r="AF55" s="291">
        <f>ROUNDUP(AE55/30,0)</f>
        <v>0</v>
      </c>
      <c r="AG55" s="223"/>
      <c r="AH55" s="223"/>
      <c r="AI55" s="223"/>
      <c r="AJ55" s="223"/>
      <c r="AK55" s="223"/>
      <c r="AM55" s="220" t="s">
        <v>408</v>
      </c>
      <c r="AN55">
        <f>[2]Одељења!U50</f>
        <v>0</v>
      </c>
      <c r="AO55" s="223"/>
      <c r="AP55" s="292">
        <f t="shared" si="31"/>
        <v>0</v>
      </c>
      <c r="AQ55" s="223"/>
      <c r="AR55" s="222"/>
      <c r="AS55" s="276">
        <f t="shared" si="32"/>
        <v>0</v>
      </c>
      <c r="AT55" s="223"/>
      <c r="AU55" s="223"/>
      <c r="AV55" s="276">
        <f>ROUNDUP(AU55/30,0)</f>
        <v>0</v>
      </c>
      <c r="AW55" s="223"/>
      <c r="AX55" s="223"/>
      <c r="AY55" s="276">
        <f>ROUNDUP(AX55/30,0)</f>
        <v>0</v>
      </c>
      <c r="AZ55" s="223"/>
      <c r="BA55" s="223"/>
      <c r="BB55" s="223"/>
      <c r="BC55" s="223"/>
      <c r="BD55" s="223"/>
    </row>
    <row r="56" spans="1:56">
      <c r="A56" s="225" t="s">
        <v>409</v>
      </c>
      <c r="B56" s="293">
        <f>[2]Одељења!E51</f>
        <v>0</v>
      </c>
      <c r="C56" s="227"/>
      <c r="D56" s="294">
        <f t="shared" si="27"/>
        <v>0</v>
      </c>
      <c r="E56" s="227"/>
      <c r="F56" s="252"/>
      <c r="G56" s="293">
        <f t="shared" si="28"/>
        <v>0</v>
      </c>
      <c r="H56" s="227"/>
      <c r="I56" s="227"/>
      <c r="J56" s="293">
        <f>ROUNDUP(I56/30,0)</f>
        <v>0</v>
      </c>
      <c r="K56" s="227"/>
      <c r="L56" s="227"/>
      <c r="M56" s="293">
        <f>ROUNDUP(L56/30,0)</f>
        <v>0</v>
      </c>
      <c r="N56" s="227"/>
      <c r="O56" s="227"/>
      <c r="P56" s="227"/>
      <c r="Q56" s="227"/>
      <c r="R56" s="227"/>
      <c r="T56" s="225" t="s">
        <v>409</v>
      </c>
      <c r="U56">
        <f>[2]Одељења!M51</f>
        <v>0</v>
      </c>
      <c r="V56" s="227"/>
      <c r="W56" s="295">
        <f t="shared" si="29"/>
        <v>0</v>
      </c>
      <c r="X56" s="227"/>
      <c r="Y56" s="252"/>
      <c r="Z56" s="296">
        <f t="shared" si="30"/>
        <v>0</v>
      </c>
      <c r="AA56" s="227"/>
      <c r="AB56" s="227"/>
      <c r="AC56" s="296">
        <f>ROUNDUP(AB56/30,0)</f>
        <v>0</v>
      </c>
      <c r="AD56" s="227"/>
      <c r="AE56" s="227"/>
      <c r="AF56" s="296">
        <f>ROUNDUP(AE56/30,0)</f>
        <v>0</v>
      </c>
      <c r="AG56" s="227"/>
      <c r="AH56" s="227"/>
      <c r="AI56" s="227"/>
      <c r="AJ56" s="227"/>
      <c r="AK56" s="227"/>
      <c r="AM56" s="225" t="s">
        <v>409</v>
      </c>
      <c r="AN56">
        <f>[2]Одељења!U51</f>
        <v>0</v>
      </c>
      <c r="AO56" s="227"/>
      <c r="AP56" s="297">
        <f t="shared" si="31"/>
        <v>0</v>
      </c>
      <c r="AQ56" s="227"/>
      <c r="AR56" s="252"/>
      <c r="AS56" s="298">
        <f t="shared" si="32"/>
        <v>0</v>
      </c>
      <c r="AT56" s="227"/>
      <c r="AU56" s="227"/>
      <c r="AV56" s="298">
        <f>ROUNDUP(AU56/30,0)</f>
        <v>0</v>
      </c>
      <c r="AW56" s="227"/>
      <c r="AX56" s="227"/>
      <c r="AY56" s="298">
        <f>ROUNDUP(AX56/30,0)</f>
        <v>0</v>
      </c>
      <c r="AZ56" s="227"/>
      <c r="BA56" s="227"/>
      <c r="BB56" s="227"/>
      <c r="BC56" s="227"/>
      <c r="BD56" s="227"/>
    </row>
    <row r="57" spans="1:56">
      <c r="A57" s="299" t="s">
        <v>13</v>
      </c>
      <c r="B57" s="300">
        <f t="shared" ref="B57:R57" si="33">SUM(B49:B56)</f>
        <v>0</v>
      </c>
      <c r="C57" s="300">
        <f t="shared" si="33"/>
        <v>0</v>
      </c>
      <c r="D57" s="300">
        <f t="shared" si="33"/>
        <v>0</v>
      </c>
      <c r="E57" s="300">
        <f t="shared" si="33"/>
        <v>0</v>
      </c>
      <c r="F57" s="300">
        <f t="shared" si="33"/>
        <v>0</v>
      </c>
      <c r="G57" s="300">
        <f t="shared" si="33"/>
        <v>0</v>
      </c>
      <c r="H57" s="300">
        <f t="shared" si="33"/>
        <v>0</v>
      </c>
      <c r="I57" s="300">
        <f t="shared" si="33"/>
        <v>0</v>
      </c>
      <c r="J57" s="300">
        <f t="shared" si="33"/>
        <v>0</v>
      </c>
      <c r="K57" s="300">
        <f t="shared" si="33"/>
        <v>0</v>
      </c>
      <c r="L57" s="300">
        <f t="shared" si="33"/>
        <v>0</v>
      </c>
      <c r="M57" s="300">
        <f t="shared" si="33"/>
        <v>0</v>
      </c>
      <c r="N57" s="300">
        <f t="shared" si="33"/>
        <v>0</v>
      </c>
      <c r="O57" s="300">
        <f t="shared" si="33"/>
        <v>0</v>
      </c>
      <c r="P57" s="300">
        <f t="shared" si="33"/>
        <v>0</v>
      </c>
      <c r="Q57" s="300">
        <f t="shared" si="33"/>
        <v>0</v>
      </c>
      <c r="R57" s="300">
        <f t="shared" si="33"/>
        <v>0</v>
      </c>
      <c r="T57" s="301" t="s">
        <v>13</v>
      </c>
      <c r="U57" s="302">
        <f t="shared" ref="U57:AK57" si="34">SUM(U49:U56)</f>
        <v>0</v>
      </c>
      <c r="V57" s="302">
        <f t="shared" si="34"/>
        <v>0</v>
      </c>
      <c r="W57" s="302">
        <f t="shared" si="34"/>
        <v>0</v>
      </c>
      <c r="X57" s="302">
        <f t="shared" si="34"/>
        <v>0</v>
      </c>
      <c r="Y57" s="302">
        <f t="shared" si="34"/>
        <v>0</v>
      </c>
      <c r="Z57" s="302">
        <f t="shared" si="34"/>
        <v>0</v>
      </c>
      <c r="AA57" s="302">
        <f t="shared" si="34"/>
        <v>0</v>
      </c>
      <c r="AB57" s="302">
        <f t="shared" si="34"/>
        <v>0</v>
      </c>
      <c r="AC57" s="302">
        <f t="shared" si="34"/>
        <v>0</v>
      </c>
      <c r="AD57" s="302">
        <f t="shared" si="34"/>
        <v>0</v>
      </c>
      <c r="AE57" s="302">
        <f t="shared" si="34"/>
        <v>0</v>
      </c>
      <c r="AF57" s="302">
        <f t="shared" si="34"/>
        <v>0</v>
      </c>
      <c r="AG57" s="302">
        <f t="shared" si="34"/>
        <v>0</v>
      </c>
      <c r="AH57" s="302">
        <f t="shared" si="34"/>
        <v>0</v>
      </c>
      <c r="AI57" s="302">
        <f t="shared" si="34"/>
        <v>0</v>
      </c>
      <c r="AJ57" s="302">
        <f t="shared" si="34"/>
        <v>0</v>
      </c>
      <c r="AK57" s="302">
        <f t="shared" si="34"/>
        <v>0</v>
      </c>
      <c r="AM57" s="303" t="s">
        <v>13</v>
      </c>
      <c r="AN57" s="304">
        <f t="shared" ref="AN57:BD57" si="35">SUM(AN49:AN56)</f>
        <v>0</v>
      </c>
      <c r="AO57" s="304">
        <f t="shared" si="35"/>
        <v>0</v>
      </c>
      <c r="AP57" s="304">
        <f t="shared" si="35"/>
        <v>0</v>
      </c>
      <c r="AQ57" s="304">
        <f t="shared" si="35"/>
        <v>0</v>
      </c>
      <c r="AR57" s="304">
        <f t="shared" si="35"/>
        <v>0</v>
      </c>
      <c r="AS57" s="304">
        <f t="shared" si="35"/>
        <v>0</v>
      </c>
      <c r="AT57" s="304">
        <f t="shared" si="35"/>
        <v>0</v>
      </c>
      <c r="AU57" s="304">
        <f t="shared" si="35"/>
        <v>0</v>
      </c>
      <c r="AV57" s="304">
        <f t="shared" si="35"/>
        <v>0</v>
      </c>
      <c r="AW57" s="304">
        <f t="shared" si="35"/>
        <v>0</v>
      </c>
      <c r="AX57" s="304">
        <f t="shared" si="35"/>
        <v>0</v>
      </c>
      <c r="AY57" s="304">
        <f t="shared" si="35"/>
        <v>0</v>
      </c>
      <c r="AZ57" s="304">
        <f t="shared" si="35"/>
        <v>0</v>
      </c>
      <c r="BA57" s="304">
        <f t="shared" si="35"/>
        <v>0</v>
      </c>
      <c r="BB57" s="304">
        <f t="shared" si="35"/>
        <v>0</v>
      </c>
      <c r="BC57" s="304">
        <f t="shared" si="35"/>
        <v>0</v>
      </c>
      <c r="BD57" s="304">
        <f t="shared" si="35"/>
        <v>0</v>
      </c>
    </row>
    <row r="58" spans="1:56">
      <c r="A58" s="312">
        <f>'[2]Подаци о школи'!B10</f>
        <v>0</v>
      </c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T58" s="311">
        <f>'[2]Подаци о школи'!B10</f>
        <v>0</v>
      </c>
      <c r="AM58" s="311">
        <f>'[2]Подаци о школи'!B10</f>
        <v>0</v>
      </c>
    </row>
    <row r="59" spans="1:56" s="214" customFormat="1" ht="84">
      <c r="A59" s="280" t="s">
        <v>467</v>
      </c>
      <c r="B59" s="281" t="s">
        <v>396</v>
      </c>
      <c r="C59" s="282" t="s">
        <v>416</v>
      </c>
      <c r="D59" s="282" t="s">
        <v>459</v>
      </c>
      <c r="E59" s="282" t="s">
        <v>417</v>
      </c>
      <c r="F59" s="282" t="s">
        <v>418</v>
      </c>
      <c r="G59" s="282" t="s">
        <v>460</v>
      </c>
      <c r="H59" s="282" t="s">
        <v>419</v>
      </c>
      <c r="I59" s="282" t="s">
        <v>431</v>
      </c>
      <c r="J59" s="282" t="s">
        <v>461</v>
      </c>
      <c r="K59" s="282" t="s">
        <v>462</v>
      </c>
      <c r="L59" s="282" t="s">
        <v>433</v>
      </c>
      <c r="M59" s="282" t="s">
        <v>463</v>
      </c>
      <c r="N59" s="282" t="s">
        <v>434</v>
      </c>
      <c r="O59" s="282" t="s">
        <v>435</v>
      </c>
      <c r="P59" s="282" t="s">
        <v>436</v>
      </c>
      <c r="Q59" s="282" t="s">
        <v>437</v>
      </c>
      <c r="R59" s="282" t="s">
        <v>438</v>
      </c>
      <c r="T59" s="283" t="s">
        <v>467</v>
      </c>
      <c r="U59" s="284" t="s">
        <v>396</v>
      </c>
      <c r="V59" s="285" t="s">
        <v>416</v>
      </c>
      <c r="W59" s="285" t="s">
        <v>459</v>
      </c>
      <c r="X59" s="285" t="s">
        <v>417</v>
      </c>
      <c r="Y59" s="285" t="s">
        <v>418</v>
      </c>
      <c r="Z59" s="285" t="s">
        <v>460</v>
      </c>
      <c r="AA59" s="285" t="s">
        <v>419</v>
      </c>
      <c r="AB59" s="285" t="s">
        <v>431</v>
      </c>
      <c r="AC59" s="285" t="s">
        <v>461</v>
      </c>
      <c r="AD59" s="285" t="s">
        <v>462</v>
      </c>
      <c r="AE59" s="285" t="s">
        <v>433</v>
      </c>
      <c r="AF59" s="285" t="s">
        <v>463</v>
      </c>
      <c r="AG59" s="285" t="s">
        <v>434</v>
      </c>
      <c r="AH59" s="285" t="s">
        <v>435</v>
      </c>
      <c r="AI59" s="285" t="s">
        <v>436</v>
      </c>
      <c r="AJ59" s="285" t="s">
        <v>437</v>
      </c>
      <c r="AK59" s="285" t="s">
        <v>438</v>
      </c>
      <c r="AM59" s="286" t="s">
        <v>467</v>
      </c>
      <c r="AN59" s="287" t="s">
        <v>396</v>
      </c>
      <c r="AO59" s="288" t="s">
        <v>416</v>
      </c>
      <c r="AP59" s="288" t="s">
        <v>459</v>
      </c>
      <c r="AQ59" s="288" t="s">
        <v>417</v>
      </c>
      <c r="AR59" s="288" t="s">
        <v>418</v>
      </c>
      <c r="AS59" s="288" t="s">
        <v>460</v>
      </c>
      <c r="AT59" s="288" t="s">
        <v>419</v>
      </c>
      <c r="AU59" s="288" t="s">
        <v>431</v>
      </c>
      <c r="AV59" s="288" t="s">
        <v>461</v>
      </c>
      <c r="AW59" s="288" t="s">
        <v>462</v>
      </c>
      <c r="AX59" s="288" t="s">
        <v>433</v>
      </c>
      <c r="AY59" s="288" t="s">
        <v>463</v>
      </c>
      <c r="AZ59" s="288" t="s">
        <v>434</v>
      </c>
      <c r="BA59" s="288" t="s">
        <v>435</v>
      </c>
      <c r="BB59" s="288" t="s">
        <v>436</v>
      </c>
      <c r="BC59" s="288" t="s">
        <v>437</v>
      </c>
      <c r="BD59" s="288" t="s">
        <v>438</v>
      </c>
    </row>
    <row r="60" spans="1:56">
      <c r="A60" s="220" t="s">
        <v>402</v>
      </c>
      <c r="B60" s="274">
        <f>[2]Одељења!E55</f>
        <v>0</v>
      </c>
      <c r="C60" s="222"/>
      <c r="D60" s="289">
        <f>ROUNDUP(C60/30,0)</f>
        <v>0</v>
      </c>
      <c r="E60" s="222"/>
      <c r="F60" s="222"/>
      <c r="G60" s="274">
        <f>ROUNDUP(F60/30,0)</f>
        <v>0</v>
      </c>
      <c r="H60" s="223"/>
      <c r="I60" s="274"/>
      <c r="J60" s="274"/>
      <c r="K60" s="274"/>
      <c r="L60" s="274"/>
      <c r="M60" s="274"/>
      <c r="N60" s="274"/>
      <c r="O60" s="274"/>
      <c r="P60" s="274"/>
      <c r="Q60" s="223"/>
      <c r="R60" s="223"/>
      <c r="T60" s="220" t="s">
        <v>402</v>
      </c>
      <c r="U60">
        <f>[2]Одељења!M55</f>
        <v>0</v>
      </c>
      <c r="V60" s="222"/>
      <c r="W60" s="290">
        <f>ROUNDUP(V60/30,0)</f>
        <v>0</v>
      </c>
      <c r="X60" s="222"/>
      <c r="Y60" s="222"/>
      <c r="Z60" s="291">
        <f>ROUNDUP(Y60/30,0)</f>
        <v>0</v>
      </c>
      <c r="AA60" s="223"/>
      <c r="AB60" s="291"/>
      <c r="AC60" s="291"/>
      <c r="AD60" s="291"/>
      <c r="AE60" s="291"/>
      <c r="AF60" s="291"/>
      <c r="AG60" s="291"/>
      <c r="AH60" s="291"/>
      <c r="AI60" s="291"/>
      <c r="AJ60" s="223"/>
      <c r="AK60" s="223"/>
      <c r="AM60" s="220" t="s">
        <v>402</v>
      </c>
      <c r="AN60">
        <f>[2]Одељења!U55</f>
        <v>0</v>
      </c>
      <c r="AO60" s="222"/>
      <c r="AP60" s="292">
        <f>ROUNDUP(AO60/30,0)</f>
        <v>0</v>
      </c>
      <c r="AQ60" s="222"/>
      <c r="AR60" s="222"/>
      <c r="AS60" s="276">
        <f>ROUNDUP(AR60/30,0)</f>
        <v>0</v>
      </c>
      <c r="AT60" s="223"/>
      <c r="AU60" s="276"/>
      <c r="AV60" s="276"/>
      <c r="AW60" s="276"/>
      <c r="AX60" s="276"/>
      <c r="AY60" s="276"/>
      <c r="AZ60" s="276"/>
      <c r="BA60" s="276"/>
      <c r="BB60" s="276"/>
      <c r="BC60" s="223"/>
      <c r="BD60" s="223"/>
    </row>
    <row r="61" spans="1:56">
      <c r="A61" s="220" t="s">
        <v>403</v>
      </c>
      <c r="B61" s="274">
        <f>[2]Одељења!E56</f>
        <v>0</v>
      </c>
      <c r="C61" s="223"/>
      <c r="D61" s="289">
        <f t="shared" ref="D61:D67" si="36">ROUNDUP(C61/30,0)</f>
        <v>0</v>
      </c>
      <c r="E61" s="223"/>
      <c r="F61" s="222"/>
      <c r="G61" s="274">
        <f t="shared" ref="G61:G67" si="37">ROUNDUP(F61/30,0)</f>
        <v>0</v>
      </c>
      <c r="H61" s="223"/>
      <c r="I61" s="274"/>
      <c r="J61" s="274"/>
      <c r="K61" s="274"/>
      <c r="L61" s="274"/>
      <c r="M61" s="274"/>
      <c r="N61" s="274"/>
      <c r="O61" s="274"/>
      <c r="P61" s="274"/>
      <c r="Q61" s="223"/>
      <c r="R61" s="223"/>
      <c r="T61" s="220" t="s">
        <v>403</v>
      </c>
      <c r="U61">
        <f>[2]Одељења!M56</f>
        <v>0</v>
      </c>
      <c r="V61" s="223"/>
      <c r="W61" s="290">
        <f t="shared" ref="W61:W67" si="38">ROUNDUP(V61/30,0)</f>
        <v>0</v>
      </c>
      <c r="X61" s="223"/>
      <c r="Y61" s="222"/>
      <c r="Z61" s="291">
        <f t="shared" ref="Z61:Z67" si="39">ROUNDUP(Y61/30,0)</f>
        <v>0</v>
      </c>
      <c r="AA61" s="223"/>
      <c r="AB61" s="291"/>
      <c r="AC61" s="291"/>
      <c r="AD61" s="291"/>
      <c r="AE61" s="291"/>
      <c r="AF61" s="291"/>
      <c r="AG61" s="291"/>
      <c r="AH61" s="291"/>
      <c r="AI61" s="291"/>
      <c r="AJ61" s="223"/>
      <c r="AK61" s="223"/>
      <c r="AM61" s="220" t="s">
        <v>403</v>
      </c>
      <c r="AN61">
        <f>[2]Одељења!U56</f>
        <v>0</v>
      </c>
      <c r="AO61" s="223"/>
      <c r="AP61" s="292">
        <f t="shared" ref="AP61:AP67" si="40">ROUNDUP(AO61/30,0)</f>
        <v>0</v>
      </c>
      <c r="AQ61" s="223"/>
      <c r="AR61" s="222"/>
      <c r="AS61" s="276">
        <f t="shared" ref="AS61:AS67" si="41">ROUNDUP(AR61/30,0)</f>
        <v>0</v>
      </c>
      <c r="AT61" s="223"/>
      <c r="AU61" s="276"/>
      <c r="AV61" s="276"/>
      <c r="AW61" s="276"/>
      <c r="AX61" s="276"/>
      <c r="AY61" s="276"/>
      <c r="AZ61" s="276"/>
      <c r="BA61" s="276"/>
      <c r="BB61" s="276"/>
      <c r="BC61" s="223"/>
      <c r="BD61" s="223"/>
    </row>
    <row r="62" spans="1:56">
      <c r="A62" s="220" t="s">
        <v>404</v>
      </c>
      <c r="B62" s="274">
        <f>[2]Одељења!E57</f>
        <v>0</v>
      </c>
      <c r="C62" s="223"/>
      <c r="D62" s="289">
        <f t="shared" si="36"/>
        <v>0</v>
      </c>
      <c r="E62" s="223"/>
      <c r="F62" s="222"/>
      <c r="G62" s="274">
        <f t="shared" si="37"/>
        <v>0</v>
      </c>
      <c r="H62" s="223"/>
      <c r="I62" s="274"/>
      <c r="J62" s="274"/>
      <c r="K62" s="274"/>
      <c r="L62" s="274"/>
      <c r="M62" s="274"/>
      <c r="N62" s="274"/>
      <c r="O62" s="274"/>
      <c r="P62" s="274"/>
      <c r="Q62" s="223"/>
      <c r="R62" s="223"/>
      <c r="T62" s="220" t="s">
        <v>404</v>
      </c>
      <c r="U62">
        <f>[2]Одељења!M57</f>
        <v>0</v>
      </c>
      <c r="V62" s="223"/>
      <c r="W62" s="290">
        <f t="shared" si="38"/>
        <v>0</v>
      </c>
      <c r="X62" s="223"/>
      <c r="Y62" s="222"/>
      <c r="Z62" s="291">
        <f t="shared" si="39"/>
        <v>0</v>
      </c>
      <c r="AA62" s="223"/>
      <c r="AB62" s="291"/>
      <c r="AC62" s="291"/>
      <c r="AD62" s="291"/>
      <c r="AE62" s="291"/>
      <c r="AF62" s="291"/>
      <c r="AG62" s="291"/>
      <c r="AH62" s="291"/>
      <c r="AI62" s="291"/>
      <c r="AJ62" s="223"/>
      <c r="AK62" s="223"/>
      <c r="AM62" s="220" t="s">
        <v>404</v>
      </c>
      <c r="AN62">
        <f>[2]Одељења!U57</f>
        <v>0</v>
      </c>
      <c r="AO62" s="223"/>
      <c r="AP62" s="292">
        <f t="shared" si="40"/>
        <v>0</v>
      </c>
      <c r="AQ62" s="223"/>
      <c r="AR62" s="222"/>
      <c r="AS62" s="276">
        <f t="shared" si="41"/>
        <v>0</v>
      </c>
      <c r="AT62" s="223"/>
      <c r="AU62" s="276"/>
      <c r="AV62" s="276"/>
      <c r="AW62" s="276"/>
      <c r="AX62" s="276"/>
      <c r="AY62" s="276"/>
      <c r="AZ62" s="276"/>
      <c r="BA62" s="276"/>
      <c r="BB62" s="276"/>
      <c r="BC62" s="223"/>
      <c r="BD62" s="223"/>
    </row>
    <row r="63" spans="1:56">
      <c r="A63" s="220" t="s">
        <v>405</v>
      </c>
      <c r="B63" s="274">
        <f>[2]Одељења!E58</f>
        <v>0</v>
      </c>
      <c r="C63" s="223"/>
      <c r="D63" s="289">
        <f t="shared" si="36"/>
        <v>0</v>
      </c>
      <c r="E63" s="223"/>
      <c r="F63" s="222"/>
      <c r="G63" s="274">
        <f t="shared" si="37"/>
        <v>0</v>
      </c>
      <c r="H63" s="223"/>
      <c r="I63" s="274"/>
      <c r="J63" s="274"/>
      <c r="K63" s="274"/>
      <c r="L63" s="274"/>
      <c r="M63" s="274"/>
      <c r="N63" s="274"/>
      <c r="O63" s="274"/>
      <c r="P63" s="274"/>
      <c r="Q63" s="223"/>
      <c r="R63" s="223"/>
      <c r="T63" s="220" t="s">
        <v>405</v>
      </c>
      <c r="U63">
        <f>[2]Одељења!M58</f>
        <v>0</v>
      </c>
      <c r="V63" s="223"/>
      <c r="W63" s="290">
        <f t="shared" si="38"/>
        <v>0</v>
      </c>
      <c r="X63" s="223"/>
      <c r="Y63" s="222"/>
      <c r="Z63" s="291">
        <f t="shared" si="39"/>
        <v>0</v>
      </c>
      <c r="AA63" s="223"/>
      <c r="AB63" s="291"/>
      <c r="AC63" s="291"/>
      <c r="AD63" s="291"/>
      <c r="AE63" s="291"/>
      <c r="AF63" s="291"/>
      <c r="AG63" s="291"/>
      <c r="AH63" s="291"/>
      <c r="AI63" s="291"/>
      <c r="AJ63" s="223"/>
      <c r="AK63" s="223"/>
      <c r="AM63" s="220" t="s">
        <v>405</v>
      </c>
      <c r="AN63">
        <f>[2]Одељења!U58</f>
        <v>0</v>
      </c>
      <c r="AO63" s="223"/>
      <c r="AP63" s="292">
        <f t="shared" si="40"/>
        <v>0</v>
      </c>
      <c r="AQ63" s="223"/>
      <c r="AR63" s="222"/>
      <c r="AS63" s="276">
        <f t="shared" si="41"/>
        <v>0</v>
      </c>
      <c r="AT63" s="223"/>
      <c r="AU63" s="276"/>
      <c r="AV63" s="276"/>
      <c r="AW63" s="276"/>
      <c r="AX63" s="276"/>
      <c r="AY63" s="276"/>
      <c r="AZ63" s="276"/>
      <c r="BA63" s="276"/>
      <c r="BB63" s="276"/>
      <c r="BC63" s="223"/>
      <c r="BD63" s="223"/>
    </row>
    <row r="64" spans="1:56">
      <c r="A64" s="220" t="s">
        <v>406</v>
      </c>
      <c r="B64" s="274">
        <f>[2]Одељења!E59</f>
        <v>0</v>
      </c>
      <c r="C64" s="223"/>
      <c r="D64" s="289">
        <f t="shared" si="36"/>
        <v>0</v>
      </c>
      <c r="E64" s="223"/>
      <c r="F64" s="222"/>
      <c r="G64" s="274">
        <f t="shared" si="37"/>
        <v>0</v>
      </c>
      <c r="H64" s="223"/>
      <c r="I64" s="223"/>
      <c r="J64" s="274">
        <f>ROUNDUP(I64/30,0)</f>
        <v>0</v>
      </c>
      <c r="K64" s="223"/>
      <c r="L64" s="223"/>
      <c r="M64" s="274">
        <f>ROUNDUP(L64/30,0)</f>
        <v>0</v>
      </c>
      <c r="N64" s="223"/>
      <c r="O64" s="223"/>
      <c r="P64" s="223"/>
      <c r="Q64" s="223"/>
      <c r="R64" s="223"/>
      <c r="T64" s="220" t="s">
        <v>406</v>
      </c>
      <c r="U64">
        <f>[2]Одељења!M59</f>
        <v>0</v>
      </c>
      <c r="V64" s="223"/>
      <c r="W64" s="290">
        <f t="shared" si="38"/>
        <v>0</v>
      </c>
      <c r="X64" s="223"/>
      <c r="Y64" s="222"/>
      <c r="Z64" s="291">
        <f t="shared" si="39"/>
        <v>0</v>
      </c>
      <c r="AA64" s="223"/>
      <c r="AB64" s="223"/>
      <c r="AC64" s="291">
        <f>ROUNDUP(AB64/30,0)</f>
        <v>0</v>
      </c>
      <c r="AD64" s="223"/>
      <c r="AE64" s="223"/>
      <c r="AF64" s="291">
        <f>ROUNDUP(AE64/30,0)</f>
        <v>0</v>
      </c>
      <c r="AG64" s="223"/>
      <c r="AH64" s="223"/>
      <c r="AI64" s="223"/>
      <c r="AJ64" s="223"/>
      <c r="AK64" s="223"/>
      <c r="AM64" s="220" t="s">
        <v>406</v>
      </c>
      <c r="AN64">
        <f>[2]Одељења!U59</f>
        <v>0</v>
      </c>
      <c r="AO64" s="223"/>
      <c r="AP64" s="292">
        <f t="shared" si="40"/>
        <v>0</v>
      </c>
      <c r="AQ64" s="223"/>
      <c r="AR64" s="222"/>
      <c r="AS64" s="276">
        <f t="shared" si="41"/>
        <v>0</v>
      </c>
      <c r="AT64" s="223"/>
      <c r="AU64" s="223"/>
      <c r="AV64" s="276">
        <f>ROUNDUP(AU64/30,0)</f>
        <v>0</v>
      </c>
      <c r="AW64" s="223"/>
      <c r="AX64" s="223"/>
      <c r="AY64" s="276">
        <f>ROUNDUP(AX64/30,0)</f>
        <v>0</v>
      </c>
      <c r="AZ64" s="223"/>
      <c r="BA64" s="223"/>
      <c r="BB64" s="223"/>
      <c r="BC64" s="223"/>
      <c r="BD64" s="223"/>
    </row>
    <row r="65" spans="1:56">
      <c r="A65" s="220" t="s">
        <v>407</v>
      </c>
      <c r="B65" s="274">
        <f>[2]Одељења!E60</f>
        <v>0</v>
      </c>
      <c r="C65" s="223"/>
      <c r="D65" s="289">
        <f t="shared" si="36"/>
        <v>0</v>
      </c>
      <c r="E65" s="223"/>
      <c r="F65" s="222"/>
      <c r="G65" s="274">
        <f t="shared" si="37"/>
        <v>0</v>
      </c>
      <c r="H65" s="223"/>
      <c r="I65" s="223"/>
      <c r="J65" s="274">
        <f>ROUNDUP(I65/30,0)</f>
        <v>0</v>
      </c>
      <c r="K65" s="223"/>
      <c r="L65" s="223"/>
      <c r="M65" s="274">
        <f>ROUNDUP(L65/30,0)</f>
        <v>0</v>
      </c>
      <c r="N65" s="223"/>
      <c r="O65" s="223"/>
      <c r="P65" s="223"/>
      <c r="Q65" s="223"/>
      <c r="R65" s="223"/>
      <c r="T65" s="220" t="s">
        <v>407</v>
      </c>
      <c r="U65">
        <f>[2]Одељења!M60</f>
        <v>0</v>
      </c>
      <c r="V65" s="223"/>
      <c r="W65" s="290">
        <f t="shared" si="38"/>
        <v>0</v>
      </c>
      <c r="X65" s="223"/>
      <c r="Y65" s="222"/>
      <c r="Z65" s="291">
        <f t="shared" si="39"/>
        <v>0</v>
      </c>
      <c r="AA65" s="223"/>
      <c r="AB65" s="223"/>
      <c r="AC65" s="291">
        <f>ROUNDUP(AB65/30,0)</f>
        <v>0</v>
      </c>
      <c r="AD65" s="223"/>
      <c r="AE65" s="223"/>
      <c r="AF65" s="291">
        <f>ROUNDUP(AE65/30,0)</f>
        <v>0</v>
      </c>
      <c r="AG65" s="223"/>
      <c r="AH65" s="223"/>
      <c r="AI65" s="223"/>
      <c r="AJ65" s="223"/>
      <c r="AK65" s="223"/>
      <c r="AM65" s="220" t="s">
        <v>407</v>
      </c>
      <c r="AN65">
        <f>[2]Одељења!U60</f>
        <v>0</v>
      </c>
      <c r="AO65" s="223"/>
      <c r="AP65" s="292">
        <f t="shared" si="40"/>
        <v>0</v>
      </c>
      <c r="AQ65" s="223"/>
      <c r="AR65" s="222"/>
      <c r="AS65" s="276">
        <f t="shared" si="41"/>
        <v>0</v>
      </c>
      <c r="AT65" s="223"/>
      <c r="AU65" s="223"/>
      <c r="AV65" s="276">
        <f>ROUNDUP(AU65/30,0)</f>
        <v>0</v>
      </c>
      <c r="AW65" s="223"/>
      <c r="AX65" s="223"/>
      <c r="AY65" s="276">
        <f>ROUNDUP(AX65/30,0)</f>
        <v>0</v>
      </c>
      <c r="AZ65" s="223"/>
      <c r="BA65" s="223"/>
      <c r="BB65" s="223"/>
      <c r="BC65" s="223"/>
      <c r="BD65" s="223"/>
    </row>
    <row r="66" spans="1:56">
      <c r="A66" s="220" t="s">
        <v>408</v>
      </c>
      <c r="B66" s="274">
        <f>[2]Одељења!E61</f>
        <v>0</v>
      </c>
      <c r="C66" s="223"/>
      <c r="D66" s="289">
        <f t="shared" si="36"/>
        <v>0</v>
      </c>
      <c r="E66" s="223"/>
      <c r="F66" s="222"/>
      <c r="G66" s="274">
        <f t="shared" si="37"/>
        <v>0</v>
      </c>
      <c r="H66" s="223"/>
      <c r="I66" s="223"/>
      <c r="J66" s="274">
        <f>ROUNDUP(I66/30,0)</f>
        <v>0</v>
      </c>
      <c r="K66" s="223"/>
      <c r="L66" s="223"/>
      <c r="M66" s="274">
        <f>ROUNDUP(L66/30,0)</f>
        <v>0</v>
      </c>
      <c r="N66" s="223"/>
      <c r="O66" s="223"/>
      <c r="P66" s="223"/>
      <c r="Q66" s="223"/>
      <c r="R66" s="223"/>
      <c r="T66" s="220" t="s">
        <v>408</v>
      </c>
      <c r="U66">
        <f>[2]Одељења!M61</f>
        <v>0</v>
      </c>
      <c r="V66" s="223"/>
      <c r="W66" s="290">
        <f t="shared" si="38"/>
        <v>0</v>
      </c>
      <c r="X66" s="223"/>
      <c r="Y66" s="222"/>
      <c r="Z66" s="291">
        <f t="shared" si="39"/>
        <v>0</v>
      </c>
      <c r="AA66" s="223"/>
      <c r="AB66" s="223"/>
      <c r="AC66" s="291">
        <f>ROUNDUP(AB66/30,0)</f>
        <v>0</v>
      </c>
      <c r="AD66" s="223"/>
      <c r="AE66" s="223"/>
      <c r="AF66" s="291">
        <f>ROUNDUP(AE66/30,0)</f>
        <v>0</v>
      </c>
      <c r="AG66" s="223"/>
      <c r="AH66" s="223"/>
      <c r="AI66" s="223"/>
      <c r="AJ66" s="223"/>
      <c r="AK66" s="223"/>
      <c r="AM66" s="220" t="s">
        <v>408</v>
      </c>
      <c r="AN66">
        <f>[2]Одељења!U61</f>
        <v>0</v>
      </c>
      <c r="AO66" s="223"/>
      <c r="AP66" s="292">
        <f t="shared" si="40"/>
        <v>0</v>
      </c>
      <c r="AQ66" s="223"/>
      <c r="AR66" s="222"/>
      <c r="AS66" s="276">
        <f t="shared" si="41"/>
        <v>0</v>
      </c>
      <c r="AT66" s="223"/>
      <c r="AU66" s="223"/>
      <c r="AV66" s="276">
        <f>ROUNDUP(AU66/30,0)</f>
        <v>0</v>
      </c>
      <c r="AW66" s="223"/>
      <c r="AX66" s="223"/>
      <c r="AY66" s="276">
        <f>ROUNDUP(AX66/30,0)</f>
        <v>0</v>
      </c>
      <c r="AZ66" s="223"/>
      <c r="BA66" s="223"/>
      <c r="BB66" s="223"/>
      <c r="BC66" s="223"/>
      <c r="BD66" s="223"/>
    </row>
    <row r="67" spans="1:56">
      <c r="A67" s="225" t="s">
        <v>409</v>
      </c>
      <c r="B67" s="293">
        <f>[2]Одељења!E62</f>
        <v>0</v>
      </c>
      <c r="C67" s="227"/>
      <c r="D67" s="294">
        <f t="shared" si="36"/>
        <v>0</v>
      </c>
      <c r="E67" s="227"/>
      <c r="F67" s="252"/>
      <c r="G67" s="293">
        <f t="shared" si="37"/>
        <v>0</v>
      </c>
      <c r="H67" s="227"/>
      <c r="I67" s="227"/>
      <c r="J67" s="293">
        <f>ROUNDUP(I67/30,0)</f>
        <v>0</v>
      </c>
      <c r="K67" s="227"/>
      <c r="L67" s="227"/>
      <c r="M67" s="293">
        <f>ROUNDUP(L67/30,0)</f>
        <v>0</v>
      </c>
      <c r="N67" s="227"/>
      <c r="O67" s="227"/>
      <c r="P67" s="227"/>
      <c r="Q67" s="227"/>
      <c r="R67" s="227"/>
      <c r="T67" s="225" t="s">
        <v>409</v>
      </c>
      <c r="U67">
        <f>[2]Одељења!M62</f>
        <v>0</v>
      </c>
      <c r="V67" s="227"/>
      <c r="W67" s="295">
        <f t="shared" si="38"/>
        <v>0</v>
      </c>
      <c r="X67" s="227"/>
      <c r="Y67" s="252"/>
      <c r="Z67" s="296">
        <f t="shared" si="39"/>
        <v>0</v>
      </c>
      <c r="AA67" s="227"/>
      <c r="AB67" s="227"/>
      <c r="AC67" s="296">
        <f>ROUNDUP(AB67/30,0)</f>
        <v>0</v>
      </c>
      <c r="AD67" s="227"/>
      <c r="AE67" s="227"/>
      <c r="AF67" s="296">
        <f>ROUNDUP(AE67/30,0)</f>
        <v>0</v>
      </c>
      <c r="AG67" s="227"/>
      <c r="AH67" s="227"/>
      <c r="AI67" s="227"/>
      <c r="AJ67" s="227"/>
      <c r="AK67" s="227"/>
      <c r="AM67" s="225" t="s">
        <v>409</v>
      </c>
      <c r="AN67">
        <f>[2]Одељења!U62</f>
        <v>0</v>
      </c>
      <c r="AO67" s="227"/>
      <c r="AP67" s="297">
        <f t="shared" si="40"/>
        <v>0</v>
      </c>
      <c r="AQ67" s="227"/>
      <c r="AR67" s="252"/>
      <c r="AS67" s="298">
        <f t="shared" si="41"/>
        <v>0</v>
      </c>
      <c r="AT67" s="227"/>
      <c r="AU67" s="227"/>
      <c r="AV67" s="298">
        <f>ROUNDUP(AU67/30,0)</f>
        <v>0</v>
      </c>
      <c r="AW67" s="227"/>
      <c r="AX67" s="227"/>
      <c r="AY67" s="298">
        <f>ROUNDUP(AX67/30,0)</f>
        <v>0</v>
      </c>
      <c r="AZ67" s="227"/>
      <c r="BA67" s="227"/>
      <c r="BB67" s="227"/>
      <c r="BC67" s="227"/>
      <c r="BD67" s="227"/>
    </row>
    <row r="68" spans="1:56">
      <c r="A68" s="299" t="s">
        <v>13</v>
      </c>
      <c r="B68" s="300">
        <f t="shared" ref="B68:R68" si="42">SUM(B60:B67)</f>
        <v>0</v>
      </c>
      <c r="C68" s="300">
        <f t="shared" si="42"/>
        <v>0</v>
      </c>
      <c r="D68" s="300">
        <f t="shared" si="42"/>
        <v>0</v>
      </c>
      <c r="E68" s="300">
        <f t="shared" si="42"/>
        <v>0</v>
      </c>
      <c r="F68" s="300">
        <f t="shared" si="42"/>
        <v>0</v>
      </c>
      <c r="G68" s="300">
        <f t="shared" si="42"/>
        <v>0</v>
      </c>
      <c r="H68" s="300">
        <f t="shared" si="42"/>
        <v>0</v>
      </c>
      <c r="I68" s="300">
        <f t="shared" si="42"/>
        <v>0</v>
      </c>
      <c r="J68" s="300">
        <f t="shared" si="42"/>
        <v>0</v>
      </c>
      <c r="K68" s="300">
        <f t="shared" si="42"/>
        <v>0</v>
      </c>
      <c r="L68" s="300">
        <f t="shared" si="42"/>
        <v>0</v>
      </c>
      <c r="M68" s="300">
        <f t="shared" si="42"/>
        <v>0</v>
      </c>
      <c r="N68" s="300">
        <f t="shared" si="42"/>
        <v>0</v>
      </c>
      <c r="O68" s="300">
        <f t="shared" si="42"/>
        <v>0</v>
      </c>
      <c r="P68" s="300">
        <f t="shared" si="42"/>
        <v>0</v>
      </c>
      <c r="Q68" s="300">
        <f t="shared" si="42"/>
        <v>0</v>
      </c>
      <c r="R68" s="300">
        <f t="shared" si="42"/>
        <v>0</v>
      </c>
      <c r="T68" s="301" t="s">
        <v>13</v>
      </c>
      <c r="U68" s="302">
        <f t="shared" ref="U68:AK68" si="43">SUM(U60:U67)</f>
        <v>0</v>
      </c>
      <c r="V68" s="302">
        <f t="shared" si="43"/>
        <v>0</v>
      </c>
      <c r="W68" s="302">
        <f t="shared" si="43"/>
        <v>0</v>
      </c>
      <c r="X68" s="302">
        <f t="shared" si="43"/>
        <v>0</v>
      </c>
      <c r="Y68" s="302">
        <f t="shared" si="43"/>
        <v>0</v>
      </c>
      <c r="Z68" s="302">
        <f t="shared" si="43"/>
        <v>0</v>
      </c>
      <c r="AA68" s="302">
        <f t="shared" si="43"/>
        <v>0</v>
      </c>
      <c r="AB68" s="302">
        <f t="shared" si="43"/>
        <v>0</v>
      </c>
      <c r="AC68" s="302">
        <f t="shared" si="43"/>
        <v>0</v>
      </c>
      <c r="AD68" s="302">
        <f t="shared" si="43"/>
        <v>0</v>
      </c>
      <c r="AE68" s="302">
        <f t="shared" si="43"/>
        <v>0</v>
      </c>
      <c r="AF68" s="302">
        <f t="shared" si="43"/>
        <v>0</v>
      </c>
      <c r="AG68" s="302">
        <f t="shared" si="43"/>
        <v>0</v>
      </c>
      <c r="AH68" s="302">
        <f t="shared" si="43"/>
        <v>0</v>
      </c>
      <c r="AI68" s="302">
        <f t="shared" si="43"/>
        <v>0</v>
      </c>
      <c r="AJ68" s="302">
        <f t="shared" si="43"/>
        <v>0</v>
      </c>
      <c r="AK68" s="302">
        <f t="shared" si="43"/>
        <v>0</v>
      </c>
      <c r="AM68" s="303" t="s">
        <v>13</v>
      </c>
      <c r="AN68" s="304">
        <f t="shared" ref="AN68:BD68" si="44">SUM(AN60:AN67)</f>
        <v>0</v>
      </c>
      <c r="AO68" s="304">
        <f t="shared" si="44"/>
        <v>0</v>
      </c>
      <c r="AP68" s="304">
        <f t="shared" si="44"/>
        <v>0</v>
      </c>
      <c r="AQ68" s="304">
        <f t="shared" si="44"/>
        <v>0</v>
      </c>
      <c r="AR68" s="304">
        <f t="shared" si="44"/>
        <v>0</v>
      </c>
      <c r="AS68" s="304">
        <f t="shared" si="44"/>
        <v>0</v>
      </c>
      <c r="AT68" s="304">
        <f t="shared" si="44"/>
        <v>0</v>
      </c>
      <c r="AU68" s="304">
        <f t="shared" si="44"/>
        <v>0</v>
      </c>
      <c r="AV68" s="304">
        <f t="shared" si="44"/>
        <v>0</v>
      </c>
      <c r="AW68" s="304">
        <f t="shared" si="44"/>
        <v>0</v>
      </c>
      <c r="AX68" s="304">
        <f t="shared" si="44"/>
        <v>0</v>
      </c>
      <c r="AY68" s="304">
        <f t="shared" si="44"/>
        <v>0</v>
      </c>
      <c r="AZ68" s="304">
        <f t="shared" si="44"/>
        <v>0</v>
      </c>
      <c r="BA68" s="304">
        <f t="shared" si="44"/>
        <v>0</v>
      </c>
      <c r="BB68" s="304">
        <f t="shared" si="44"/>
        <v>0</v>
      </c>
      <c r="BC68" s="304">
        <f t="shared" si="44"/>
        <v>0</v>
      </c>
      <c r="BD68" s="304">
        <f t="shared" si="44"/>
        <v>0</v>
      </c>
    </row>
    <row r="69" spans="1:56">
      <c r="A69" s="310">
        <f>'[2]Подаци о школи'!B11</f>
        <v>0</v>
      </c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T69" s="311">
        <f>'[2]Подаци о школи'!B11</f>
        <v>0</v>
      </c>
      <c r="AM69" s="311">
        <f>'[2]Подаци о школи'!B11</f>
        <v>0</v>
      </c>
    </row>
    <row r="70" spans="1:56" s="214" customFormat="1" ht="84">
      <c r="A70" s="280" t="s">
        <v>468</v>
      </c>
      <c r="B70" s="281" t="s">
        <v>396</v>
      </c>
      <c r="C70" s="282" t="s">
        <v>416</v>
      </c>
      <c r="D70" s="282" t="s">
        <v>459</v>
      </c>
      <c r="E70" s="282" t="s">
        <v>417</v>
      </c>
      <c r="F70" s="282" t="s">
        <v>418</v>
      </c>
      <c r="G70" s="282" t="s">
        <v>460</v>
      </c>
      <c r="H70" s="282" t="s">
        <v>419</v>
      </c>
      <c r="I70" s="282" t="s">
        <v>431</v>
      </c>
      <c r="J70" s="282" t="s">
        <v>461</v>
      </c>
      <c r="K70" s="282" t="s">
        <v>462</v>
      </c>
      <c r="L70" s="282" t="s">
        <v>433</v>
      </c>
      <c r="M70" s="282" t="s">
        <v>463</v>
      </c>
      <c r="N70" s="282" t="s">
        <v>434</v>
      </c>
      <c r="O70" s="282" t="s">
        <v>435</v>
      </c>
      <c r="P70" s="282" t="s">
        <v>436</v>
      </c>
      <c r="Q70" s="282" t="s">
        <v>437</v>
      </c>
      <c r="R70" s="282" t="s">
        <v>438</v>
      </c>
      <c r="T70" s="283" t="s">
        <v>468</v>
      </c>
      <c r="U70" s="284" t="s">
        <v>396</v>
      </c>
      <c r="V70" s="285" t="s">
        <v>416</v>
      </c>
      <c r="W70" s="285" t="s">
        <v>459</v>
      </c>
      <c r="X70" s="285" t="s">
        <v>417</v>
      </c>
      <c r="Y70" s="285" t="s">
        <v>418</v>
      </c>
      <c r="Z70" s="285" t="s">
        <v>460</v>
      </c>
      <c r="AA70" s="285" t="s">
        <v>419</v>
      </c>
      <c r="AB70" s="285" t="s">
        <v>431</v>
      </c>
      <c r="AC70" s="285" t="s">
        <v>461</v>
      </c>
      <c r="AD70" s="285" t="s">
        <v>462</v>
      </c>
      <c r="AE70" s="285" t="s">
        <v>433</v>
      </c>
      <c r="AF70" s="285" t="s">
        <v>463</v>
      </c>
      <c r="AG70" s="285" t="s">
        <v>434</v>
      </c>
      <c r="AH70" s="285" t="s">
        <v>435</v>
      </c>
      <c r="AI70" s="285" t="s">
        <v>436</v>
      </c>
      <c r="AJ70" s="285" t="s">
        <v>437</v>
      </c>
      <c r="AK70" s="285" t="s">
        <v>438</v>
      </c>
      <c r="AM70" s="286" t="s">
        <v>468</v>
      </c>
      <c r="AN70" s="287" t="s">
        <v>396</v>
      </c>
      <c r="AO70" s="288" t="s">
        <v>416</v>
      </c>
      <c r="AP70" s="288" t="s">
        <v>459</v>
      </c>
      <c r="AQ70" s="288" t="s">
        <v>417</v>
      </c>
      <c r="AR70" s="288" t="s">
        <v>418</v>
      </c>
      <c r="AS70" s="288" t="s">
        <v>460</v>
      </c>
      <c r="AT70" s="288" t="s">
        <v>419</v>
      </c>
      <c r="AU70" s="288" t="s">
        <v>431</v>
      </c>
      <c r="AV70" s="288" t="s">
        <v>461</v>
      </c>
      <c r="AW70" s="288" t="s">
        <v>462</v>
      </c>
      <c r="AX70" s="288" t="s">
        <v>433</v>
      </c>
      <c r="AY70" s="288" t="s">
        <v>463</v>
      </c>
      <c r="AZ70" s="288" t="s">
        <v>434</v>
      </c>
      <c r="BA70" s="288" t="s">
        <v>435</v>
      </c>
      <c r="BB70" s="288" t="s">
        <v>436</v>
      </c>
      <c r="BC70" s="288" t="s">
        <v>437</v>
      </c>
      <c r="BD70" s="288" t="s">
        <v>438</v>
      </c>
    </row>
    <row r="71" spans="1:56">
      <c r="A71" s="220" t="s">
        <v>402</v>
      </c>
      <c r="B71" s="274">
        <f>[2]Одељења!E66</f>
        <v>0</v>
      </c>
      <c r="C71" s="222"/>
      <c r="D71" s="289">
        <f>ROUNDUP(C71/30,0)</f>
        <v>0</v>
      </c>
      <c r="E71" s="222"/>
      <c r="F71" s="222"/>
      <c r="G71" s="274">
        <f>ROUNDUP(F71/30,0)</f>
        <v>0</v>
      </c>
      <c r="H71" s="223"/>
      <c r="I71" s="274"/>
      <c r="J71" s="274"/>
      <c r="K71" s="274"/>
      <c r="L71" s="274"/>
      <c r="M71" s="274"/>
      <c r="N71" s="274"/>
      <c r="O71" s="274"/>
      <c r="P71" s="274"/>
      <c r="Q71" s="223"/>
      <c r="R71" s="223"/>
      <c r="T71" s="220" t="s">
        <v>402</v>
      </c>
      <c r="U71">
        <f>[2]Одељења!M66</f>
        <v>0</v>
      </c>
      <c r="V71" s="222"/>
      <c r="W71" s="290">
        <f>ROUNDUP(V71/30,0)</f>
        <v>0</v>
      </c>
      <c r="X71" s="222"/>
      <c r="Y71" s="222"/>
      <c r="Z71" s="291">
        <f>ROUNDUP(Y71/30,0)</f>
        <v>0</v>
      </c>
      <c r="AA71" s="223"/>
      <c r="AB71" s="291"/>
      <c r="AC71" s="291"/>
      <c r="AD71" s="291"/>
      <c r="AE71" s="291"/>
      <c r="AF71" s="291"/>
      <c r="AG71" s="291"/>
      <c r="AH71" s="291"/>
      <c r="AI71" s="291"/>
      <c r="AJ71" s="223"/>
      <c r="AK71" s="223"/>
      <c r="AM71" s="220" t="s">
        <v>402</v>
      </c>
      <c r="AN71">
        <f>[2]Одељења!U66</f>
        <v>0</v>
      </c>
      <c r="AO71" s="222"/>
      <c r="AP71" s="292">
        <f>ROUNDUP(AO71/30,0)</f>
        <v>0</v>
      </c>
      <c r="AQ71" s="222"/>
      <c r="AR71" s="222"/>
      <c r="AS71" s="276">
        <f>ROUNDUP(AR71/30,0)</f>
        <v>0</v>
      </c>
      <c r="AT71" s="223"/>
      <c r="AU71" s="276"/>
      <c r="AV71" s="276"/>
      <c r="AW71" s="276"/>
      <c r="AX71" s="276"/>
      <c r="AY71" s="276"/>
      <c r="AZ71" s="276"/>
      <c r="BA71" s="276"/>
      <c r="BB71" s="276"/>
      <c r="BC71" s="223"/>
      <c r="BD71" s="223"/>
    </row>
    <row r="72" spans="1:56">
      <c r="A72" s="220" t="s">
        <v>403</v>
      </c>
      <c r="B72" s="274">
        <f>[2]Одељења!E67</f>
        <v>0</v>
      </c>
      <c r="C72" s="223"/>
      <c r="D72" s="289">
        <f t="shared" ref="D72:D78" si="45">ROUNDUP(C72/30,0)</f>
        <v>0</v>
      </c>
      <c r="E72" s="223"/>
      <c r="F72" s="222"/>
      <c r="G72" s="274">
        <f t="shared" ref="G72:G78" si="46">ROUNDUP(F72/30,0)</f>
        <v>0</v>
      </c>
      <c r="H72" s="223"/>
      <c r="I72" s="274"/>
      <c r="J72" s="274"/>
      <c r="K72" s="274"/>
      <c r="L72" s="274"/>
      <c r="M72" s="274"/>
      <c r="N72" s="274"/>
      <c r="O72" s="274"/>
      <c r="P72" s="274"/>
      <c r="Q72" s="223"/>
      <c r="R72" s="223"/>
      <c r="T72" s="220" t="s">
        <v>403</v>
      </c>
      <c r="U72">
        <f>[2]Одељења!M67</f>
        <v>0</v>
      </c>
      <c r="V72" s="223"/>
      <c r="W72" s="290">
        <f t="shared" ref="W72:W78" si="47">ROUNDUP(V72/30,0)</f>
        <v>0</v>
      </c>
      <c r="X72" s="223"/>
      <c r="Y72" s="222"/>
      <c r="Z72" s="291">
        <f t="shared" ref="Z72:Z78" si="48">ROUNDUP(Y72/30,0)</f>
        <v>0</v>
      </c>
      <c r="AA72" s="223"/>
      <c r="AB72" s="291"/>
      <c r="AC72" s="291"/>
      <c r="AD72" s="291"/>
      <c r="AE72" s="291"/>
      <c r="AF72" s="291"/>
      <c r="AG72" s="291"/>
      <c r="AH72" s="291"/>
      <c r="AI72" s="291"/>
      <c r="AJ72" s="223"/>
      <c r="AK72" s="223"/>
      <c r="AM72" s="220" t="s">
        <v>403</v>
      </c>
      <c r="AN72">
        <f>[2]Одељења!U67</f>
        <v>0</v>
      </c>
      <c r="AO72" s="223"/>
      <c r="AP72" s="292">
        <f t="shared" ref="AP72:AP78" si="49">ROUNDUP(AO72/30,0)</f>
        <v>0</v>
      </c>
      <c r="AQ72" s="223"/>
      <c r="AR72" s="222"/>
      <c r="AS72" s="276">
        <f t="shared" ref="AS72:AS78" si="50">ROUNDUP(AR72/30,0)</f>
        <v>0</v>
      </c>
      <c r="AT72" s="223"/>
      <c r="AU72" s="276"/>
      <c r="AV72" s="276"/>
      <c r="AW72" s="276"/>
      <c r="AX72" s="276"/>
      <c r="AY72" s="276"/>
      <c r="AZ72" s="276"/>
      <c r="BA72" s="276"/>
      <c r="BB72" s="276"/>
      <c r="BC72" s="223"/>
      <c r="BD72" s="223"/>
    </row>
    <row r="73" spans="1:56">
      <c r="A73" s="220" t="s">
        <v>404</v>
      </c>
      <c r="B73" s="274">
        <f>[2]Одељења!E68</f>
        <v>0</v>
      </c>
      <c r="C73" s="223"/>
      <c r="D73" s="289">
        <f t="shared" si="45"/>
        <v>0</v>
      </c>
      <c r="E73" s="223"/>
      <c r="F73" s="222"/>
      <c r="G73" s="274">
        <f t="shared" si="46"/>
        <v>0</v>
      </c>
      <c r="H73" s="223"/>
      <c r="I73" s="274"/>
      <c r="J73" s="274"/>
      <c r="K73" s="274"/>
      <c r="L73" s="274"/>
      <c r="M73" s="274"/>
      <c r="N73" s="274"/>
      <c r="O73" s="274"/>
      <c r="P73" s="274"/>
      <c r="Q73" s="223"/>
      <c r="R73" s="223"/>
      <c r="T73" s="220" t="s">
        <v>404</v>
      </c>
      <c r="U73">
        <f>[2]Одељења!M68</f>
        <v>0</v>
      </c>
      <c r="V73" s="223"/>
      <c r="W73" s="290">
        <f t="shared" si="47"/>
        <v>0</v>
      </c>
      <c r="X73" s="223"/>
      <c r="Y73" s="222"/>
      <c r="Z73" s="291">
        <f t="shared" si="48"/>
        <v>0</v>
      </c>
      <c r="AA73" s="223"/>
      <c r="AB73" s="291"/>
      <c r="AC73" s="291"/>
      <c r="AD73" s="291"/>
      <c r="AE73" s="291"/>
      <c r="AF73" s="291"/>
      <c r="AG73" s="291"/>
      <c r="AH73" s="291"/>
      <c r="AI73" s="291"/>
      <c r="AJ73" s="223"/>
      <c r="AK73" s="223"/>
      <c r="AM73" s="220" t="s">
        <v>404</v>
      </c>
      <c r="AN73">
        <f>[2]Одељења!U68</f>
        <v>0</v>
      </c>
      <c r="AO73" s="223"/>
      <c r="AP73" s="292">
        <f t="shared" si="49"/>
        <v>0</v>
      </c>
      <c r="AQ73" s="223"/>
      <c r="AR73" s="222"/>
      <c r="AS73" s="276">
        <f t="shared" si="50"/>
        <v>0</v>
      </c>
      <c r="AT73" s="223"/>
      <c r="AU73" s="276"/>
      <c r="AV73" s="276"/>
      <c r="AW73" s="276"/>
      <c r="AX73" s="276"/>
      <c r="AY73" s="276"/>
      <c r="AZ73" s="276"/>
      <c r="BA73" s="276"/>
      <c r="BB73" s="276"/>
      <c r="BC73" s="223"/>
      <c r="BD73" s="223"/>
    </row>
    <row r="74" spans="1:56">
      <c r="A74" s="220" t="s">
        <v>405</v>
      </c>
      <c r="B74" s="274">
        <f>[2]Одељења!E69</f>
        <v>0</v>
      </c>
      <c r="C74" s="223"/>
      <c r="D74" s="289">
        <f t="shared" si="45"/>
        <v>0</v>
      </c>
      <c r="E74" s="223"/>
      <c r="F74" s="222"/>
      <c r="G74" s="274">
        <f t="shared" si="46"/>
        <v>0</v>
      </c>
      <c r="H74" s="223"/>
      <c r="I74" s="274"/>
      <c r="J74" s="274"/>
      <c r="K74" s="274"/>
      <c r="L74" s="274"/>
      <c r="M74" s="274"/>
      <c r="N74" s="274"/>
      <c r="O74" s="274"/>
      <c r="P74" s="274"/>
      <c r="Q74" s="223"/>
      <c r="R74" s="223"/>
      <c r="T74" s="220" t="s">
        <v>405</v>
      </c>
      <c r="U74">
        <f>[2]Одељења!M69</f>
        <v>0</v>
      </c>
      <c r="V74" s="223"/>
      <c r="W74" s="290">
        <f t="shared" si="47"/>
        <v>0</v>
      </c>
      <c r="X74" s="223"/>
      <c r="Y74" s="222"/>
      <c r="Z74" s="291">
        <f t="shared" si="48"/>
        <v>0</v>
      </c>
      <c r="AA74" s="223"/>
      <c r="AB74" s="291"/>
      <c r="AC74" s="291"/>
      <c r="AD74" s="291"/>
      <c r="AE74" s="291"/>
      <c r="AF74" s="291"/>
      <c r="AG74" s="291"/>
      <c r="AH74" s="291"/>
      <c r="AI74" s="291"/>
      <c r="AJ74" s="223"/>
      <c r="AK74" s="223"/>
      <c r="AM74" s="220" t="s">
        <v>405</v>
      </c>
      <c r="AN74">
        <f>[2]Одељења!U69</f>
        <v>0</v>
      </c>
      <c r="AO74" s="223"/>
      <c r="AP74" s="292">
        <f t="shared" si="49"/>
        <v>0</v>
      </c>
      <c r="AQ74" s="223"/>
      <c r="AR74" s="222"/>
      <c r="AS74" s="276">
        <f t="shared" si="50"/>
        <v>0</v>
      </c>
      <c r="AT74" s="223"/>
      <c r="AU74" s="276"/>
      <c r="AV74" s="276"/>
      <c r="AW74" s="276"/>
      <c r="AX74" s="276"/>
      <c r="AY74" s="276"/>
      <c r="AZ74" s="276"/>
      <c r="BA74" s="276"/>
      <c r="BB74" s="276"/>
      <c r="BC74" s="223"/>
      <c r="BD74" s="223"/>
    </row>
    <row r="75" spans="1:56">
      <c r="A75" s="220" t="s">
        <v>406</v>
      </c>
      <c r="B75" s="274">
        <f>[2]Одељења!E70</f>
        <v>0</v>
      </c>
      <c r="C75" s="223"/>
      <c r="D75" s="289">
        <f t="shared" si="45"/>
        <v>0</v>
      </c>
      <c r="E75" s="223"/>
      <c r="F75" s="222"/>
      <c r="G75" s="274">
        <f t="shared" si="46"/>
        <v>0</v>
      </c>
      <c r="H75" s="223"/>
      <c r="I75" s="223"/>
      <c r="J75" s="274">
        <f>ROUNDUP(I75/30,0)</f>
        <v>0</v>
      </c>
      <c r="K75" s="223"/>
      <c r="L75" s="223"/>
      <c r="M75" s="274">
        <f>ROUNDUP(L75/30,0)</f>
        <v>0</v>
      </c>
      <c r="N75" s="223"/>
      <c r="O75" s="223"/>
      <c r="P75" s="223"/>
      <c r="Q75" s="223"/>
      <c r="R75" s="223"/>
      <c r="T75" s="220" t="s">
        <v>406</v>
      </c>
      <c r="U75">
        <f>[2]Одељења!M70</f>
        <v>0</v>
      </c>
      <c r="V75" s="223"/>
      <c r="W75" s="290">
        <f t="shared" si="47"/>
        <v>0</v>
      </c>
      <c r="X75" s="223"/>
      <c r="Y75" s="222"/>
      <c r="Z75" s="291">
        <f t="shared" si="48"/>
        <v>0</v>
      </c>
      <c r="AA75" s="223"/>
      <c r="AB75" s="223"/>
      <c r="AC75" s="291">
        <f>ROUNDUP(AB75/30,0)</f>
        <v>0</v>
      </c>
      <c r="AD75" s="223"/>
      <c r="AE75" s="223"/>
      <c r="AF75" s="291">
        <f>ROUNDUP(AE75/30,0)</f>
        <v>0</v>
      </c>
      <c r="AG75" s="223"/>
      <c r="AH75" s="223"/>
      <c r="AI75" s="223"/>
      <c r="AJ75" s="223"/>
      <c r="AK75" s="223"/>
      <c r="AM75" s="220" t="s">
        <v>406</v>
      </c>
      <c r="AN75">
        <f>[2]Одељења!U70</f>
        <v>0</v>
      </c>
      <c r="AO75" s="223"/>
      <c r="AP75" s="292">
        <f t="shared" si="49"/>
        <v>0</v>
      </c>
      <c r="AQ75" s="223"/>
      <c r="AR75" s="222"/>
      <c r="AS75" s="276">
        <f t="shared" si="50"/>
        <v>0</v>
      </c>
      <c r="AT75" s="223"/>
      <c r="AU75" s="223"/>
      <c r="AV75" s="276">
        <f>ROUNDUP(AU75/30,0)</f>
        <v>0</v>
      </c>
      <c r="AW75" s="223"/>
      <c r="AX75" s="223"/>
      <c r="AY75" s="276">
        <f>ROUNDUP(AX75/30,0)</f>
        <v>0</v>
      </c>
      <c r="AZ75" s="223"/>
      <c r="BA75" s="223"/>
      <c r="BB75" s="223"/>
      <c r="BC75" s="223"/>
      <c r="BD75" s="223"/>
    </row>
    <row r="76" spans="1:56">
      <c r="A76" s="220" t="s">
        <v>407</v>
      </c>
      <c r="B76" s="274">
        <f>[2]Одељења!E71</f>
        <v>0</v>
      </c>
      <c r="C76" s="223"/>
      <c r="D76" s="289">
        <f t="shared" si="45"/>
        <v>0</v>
      </c>
      <c r="E76" s="223"/>
      <c r="F76" s="222"/>
      <c r="G76" s="274">
        <f t="shared" si="46"/>
        <v>0</v>
      </c>
      <c r="H76" s="223"/>
      <c r="I76" s="223"/>
      <c r="J76" s="274">
        <f>ROUNDUP(I76/30,0)</f>
        <v>0</v>
      </c>
      <c r="K76" s="223"/>
      <c r="L76" s="223"/>
      <c r="M76" s="274">
        <f>ROUNDUP(L76/30,0)</f>
        <v>0</v>
      </c>
      <c r="N76" s="223"/>
      <c r="O76" s="223"/>
      <c r="P76" s="223"/>
      <c r="Q76" s="223"/>
      <c r="R76" s="223"/>
      <c r="T76" s="220" t="s">
        <v>407</v>
      </c>
      <c r="U76">
        <f>[2]Одељења!M71</f>
        <v>0</v>
      </c>
      <c r="V76" s="223"/>
      <c r="W76" s="290">
        <f t="shared" si="47"/>
        <v>0</v>
      </c>
      <c r="X76" s="223"/>
      <c r="Y76" s="222"/>
      <c r="Z76" s="291">
        <f t="shared" si="48"/>
        <v>0</v>
      </c>
      <c r="AA76" s="223"/>
      <c r="AB76" s="223"/>
      <c r="AC76" s="291">
        <f>ROUNDUP(AB76/30,0)</f>
        <v>0</v>
      </c>
      <c r="AD76" s="223"/>
      <c r="AE76" s="223"/>
      <c r="AF76" s="291">
        <f>ROUNDUP(AE76/30,0)</f>
        <v>0</v>
      </c>
      <c r="AG76" s="223"/>
      <c r="AH76" s="223"/>
      <c r="AI76" s="223"/>
      <c r="AJ76" s="223"/>
      <c r="AK76" s="223"/>
      <c r="AM76" s="220" t="s">
        <v>407</v>
      </c>
      <c r="AN76">
        <f>[2]Одељења!U71</f>
        <v>0</v>
      </c>
      <c r="AO76" s="223"/>
      <c r="AP76" s="292">
        <f t="shared" si="49"/>
        <v>0</v>
      </c>
      <c r="AQ76" s="223"/>
      <c r="AR76" s="222"/>
      <c r="AS76" s="276">
        <f t="shared" si="50"/>
        <v>0</v>
      </c>
      <c r="AT76" s="223"/>
      <c r="AU76" s="223"/>
      <c r="AV76" s="276">
        <f>ROUNDUP(AU76/30,0)</f>
        <v>0</v>
      </c>
      <c r="AW76" s="223"/>
      <c r="AX76" s="223"/>
      <c r="AY76" s="276">
        <f>ROUNDUP(AX76/30,0)</f>
        <v>0</v>
      </c>
      <c r="AZ76" s="223"/>
      <c r="BA76" s="223"/>
      <c r="BB76" s="223"/>
      <c r="BC76" s="223"/>
      <c r="BD76" s="223"/>
    </row>
    <row r="77" spans="1:56">
      <c r="A77" s="220" t="s">
        <v>408</v>
      </c>
      <c r="B77" s="274">
        <f>[2]Одељења!E72</f>
        <v>0</v>
      </c>
      <c r="C77" s="223"/>
      <c r="D77" s="289">
        <f t="shared" si="45"/>
        <v>0</v>
      </c>
      <c r="E77" s="223"/>
      <c r="F77" s="222"/>
      <c r="G77" s="274">
        <f t="shared" si="46"/>
        <v>0</v>
      </c>
      <c r="H77" s="223"/>
      <c r="I77" s="223"/>
      <c r="J77" s="274">
        <f>ROUNDUP(I77/30,0)</f>
        <v>0</v>
      </c>
      <c r="K77" s="223"/>
      <c r="L77" s="223"/>
      <c r="M77" s="274">
        <f>ROUNDUP(L77/30,0)</f>
        <v>0</v>
      </c>
      <c r="N77" s="223"/>
      <c r="O77" s="223"/>
      <c r="P77" s="223"/>
      <c r="Q77" s="223"/>
      <c r="R77" s="223"/>
      <c r="T77" s="220" t="s">
        <v>408</v>
      </c>
      <c r="U77">
        <f>[2]Одељења!M72</f>
        <v>0</v>
      </c>
      <c r="V77" s="223"/>
      <c r="W77" s="290">
        <f t="shared" si="47"/>
        <v>0</v>
      </c>
      <c r="X77" s="223"/>
      <c r="Y77" s="222"/>
      <c r="Z77" s="291">
        <f t="shared" si="48"/>
        <v>0</v>
      </c>
      <c r="AA77" s="223"/>
      <c r="AB77" s="223"/>
      <c r="AC77" s="291">
        <f>ROUNDUP(AB77/30,0)</f>
        <v>0</v>
      </c>
      <c r="AD77" s="223"/>
      <c r="AE77" s="223"/>
      <c r="AF77" s="291">
        <f>ROUNDUP(AE77/30,0)</f>
        <v>0</v>
      </c>
      <c r="AG77" s="223"/>
      <c r="AH77" s="223"/>
      <c r="AI77" s="223"/>
      <c r="AJ77" s="223"/>
      <c r="AK77" s="223"/>
      <c r="AM77" s="220" t="s">
        <v>408</v>
      </c>
      <c r="AN77">
        <f>[2]Одељења!U72</f>
        <v>0</v>
      </c>
      <c r="AO77" s="223"/>
      <c r="AP77" s="292">
        <f t="shared" si="49"/>
        <v>0</v>
      </c>
      <c r="AQ77" s="223"/>
      <c r="AR77" s="222"/>
      <c r="AS77" s="276">
        <f t="shared" si="50"/>
        <v>0</v>
      </c>
      <c r="AT77" s="223"/>
      <c r="AU77" s="223"/>
      <c r="AV77" s="276">
        <f>ROUNDUP(AU77/30,0)</f>
        <v>0</v>
      </c>
      <c r="AW77" s="223"/>
      <c r="AX77" s="223"/>
      <c r="AY77" s="276">
        <f>ROUNDUP(AX77/30,0)</f>
        <v>0</v>
      </c>
      <c r="AZ77" s="223"/>
      <c r="BA77" s="223"/>
      <c r="BB77" s="223"/>
      <c r="BC77" s="223"/>
      <c r="BD77" s="223"/>
    </row>
    <row r="78" spans="1:56">
      <c r="A78" s="225" t="s">
        <v>409</v>
      </c>
      <c r="B78" s="293">
        <f>[2]Одељења!E73</f>
        <v>0</v>
      </c>
      <c r="C78" s="227"/>
      <c r="D78" s="294">
        <f t="shared" si="45"/>
        <v>0</v>
      </c>
      <c r="E78" s="227"/>
      <c r="F78" s="252"/>
      <c r="G78" s="293">
        <f t="shared" si="46"/>
        <v>0</v>
      </c>
      <c r="H78" s="227"/>
      <c r="I78" s="227"/>
      <c r="J78" s="293">
        <f>ROUNDUP(I78/30,0)</f>
        <v>0</v>
      </c>
      <c r="K78" s="227"/>
      <c r="L78" s="227"/>
      <c r="M78" s="293">
        <f>ROUNDUP(L78/30,0)</f>
        <v>0</v>
      </c>
      <c r="N78" s="227"/>
      <c r="O78" s="227"/>
      <c r="P78" s="227"/>
      <c r="Q78" s="227"/>
      <c r="R78" s="227"/>
      <c r="T78" s="225" t="s">
        <v>409</v>
      </c>
      <c r="U78">
        <f>[2]Одељења!M73</f>
        <v>0</v>
      </c>
      <c r="V78" s="227"/>
      <c r="W78" s="295">
        <f t="shared" si="47"/>
        <v>0</v>
      </c>
      <c r="X78" s="227"/>
      <c r="Y78" s="252"/>
      <c r="Z78" s="296">
        <f t="shared" si="48"/>
        <v>0</v>
      </c>
      <c r="AA78" s="227"/>
      <c r="AB78" s="227"/>
      <c r="AC78" s="296">
        <f>ROUNDUP(AB78/30,0)</f>
        <v>0</v>
      </c>
      <c r="AD78" s="227"/>
      <c r="AE78" s="227"/>
      <c r="AF78" s="296">
        <f>ROUNDUP(AE78/30,0)</f>
        <v>0</v>
      </c>
      <c r="AG78" s="227"/>
      <c r="AH78" s="227"/>
      <c r="AI78" s="227"/>
      <c r="AJ78" s="227"/>
      <c r="AK78" s="227"/>
      <c r="AM78" s="225" t="s">
        <v>409</v>
      </c>
      <c r="AN78">
        <f>[2]Одељења!U73</f>
        <v>0</v>
      </c>
      <c r="AO78" s="227"/>
      <c r="AP78" s="297">
        <f t="shared" si="49"/>
        <v>0</v>
      </c>
      <c r="AQ78" s="227"/>
      <c r="AR78" s="252"/>
      <c r="AS78" s="298">
        <f t="shared" si="50"/>
        <v>0</v>
      </c>
      <c r="AT78" s="227"/>
      <c r="AU78" s="227"/>
      <c r="AV78" s="298">
        <f>ROUNDUP(AU78/30,0)</f>
        <v>0</v>
      </c>
      <c r="AW78" s="227"/>
      <c r="AX78" s="227"/>
      <c r="AY78" s="298">
        <f>ROUNDUP(AX78/30,0)</f>
        <v>0</v>
      </c>
      <c r="AZ78" s="227"/>
      <c r="BA78" s="227"/>
      <c r="BB78" s="227"/>
      <c r="BC78" s="227"/>
      <c r="BD78" s="227"/>
    </row>
    <row r="79" spans="1:56">
      <c r="A79" s="313" t="s">
        <v>13</v>
      </c>
      <c r="B79" s="314">
        <f t="shared" ref="B79:R79" si="51">SUM(B71:B78)</f>
        <v>0</v>
      </c>
      <c r="C79" s="314">
        <f t="shared" si="51"/>
        <v>0</v>
      </c>
      <c r="D79" s="314">
        <f t="shared" si="51"/>
        <v>0</v>
      </c>
      <c r="E79" s="314">
        <f t="shared" si="51"/>
        <v>0</v>
      </c>
      <c r="F79" s="314">
        <f t="shared" si="51"/>
        <v>0</v>
      </c>
      <c r="G79" s="314">
        <f t="shared" si="51"/>
        <v>0</v>
      </c>
      <c r="H79" s="314">
        <f t="shared" si="51"/>
        <v>0</v>
      </c>
      <c r="I79" s="314">
        <f t="shared" si="51"/>
        <v>0</v>
      </c>
      <c r="J79" s="314">
        <f t="shared" si="51"/>
        <v>0</v>
      </c>
      <c r="K79" s="314">
        <f t="shared" si="51"/>
        <v>0</v>
      </c>
      <c r="L79" s="314">
        <f t="shared" si="51"/>
        <v>0</v>
      </c>
      <c r="M79" s="314">
        <f t="shared" si="51"/>
        <v>0</v>
      </c>
      <c r="N79" s="314">
        <f t="shared" si="51"/>
        <v>0</v>
      </c>
      <c r="O79" s="314">
        <f t="shared" si="51"/>
        <v>0</v>
      </c>
      <c r="P79" s="314">
        <f t="shared" si="51"/>
        <v>0</v>
      </c>
      <c r="Q79" s="314">
        <f t="shared" si="51"/>
        <v>0</v>
      </c>
      <c r="R79" s="314">
        <f t="shared" si="51"/>
        <v>0</v>
      </c>
      <c r="T79" s="301" t="s">
        <v>13</v>
      </c>
      <c r="U79" s="302">
        <f t="shared" ref="U79:AK79" si="52">SUM(U71:U78)</f>
        <v>0</v>
      </c>
      <c r="V79" s="302">
        <f t="shared" si="52"/>
        <v>0</v>
      </c>
      <c r="W79" s="302">
        <f t="shared" si="52"/>
        <v>0</v>
      </c>
      <c r="X79" s="302">
        <f t="shared" si="52"/>
        <v>0</v>
      </c>
      <c r="Y79" s="302">
        <f t="shared" si="52"/>
        <v>0</v>
      </c>
      <c r="Z79" s="302">
        <f t="shared" si="52"/>
        <v>0</v>
      </c>
      <c r="AA79" s="302">
        <f t="shared" si="52"/>
        <v>0</v>
      </c>
      <c r="AB79" s="302">
        <f t="shared" si="52"/>
        <v>0</v>
      </c>
      <c r="AC79" s="302">
        <f t="shared" si="52"/>
        <v>0</v>
      </c>
      <c r="AD79" s="302">
        <f t="shared" si="52"/>
        <v>0</v>
      </c>
      <c r="AE79" s="302">
        <f t="shared" si="52"/>
        <v>0</v>
      </c>
      <c r="AF79" s="302">
        <f t="shared" si="52"/>
        <v>0</v>
      </c>
      <c r="AG79" s="302">
        <f t="shared" si="52"/>
        <v>0</v>
      </c>
      <c r="AH79" s="302">
        <f t="shared" si="52"/>
        <v>0</v>
      </c>
      <c r="AI79" s="302">
        <f t="shared" si="52"/>
        <v>0</v>
      </c>
      <c r="AJ79" s="302">
        <f t="shared" si="52"/>
        <v>0</v>
      </c>
      <c r="AK79" s="302">
        <f t="shared" si="52"/>
        <v>0</v>
      </c>
      <c r="AM79" s="303" t="s">
        <v>13</v>
      </c>
      <c r="AN79" s="304">
        <f t="shared" ref="AN79:BD79" si="53">SUM(AN71:AN78)</f>
        <v>0</v>
      </c>
      <c r="AO79" s="304">
        <f t="shared" si="53"/>
        <v>0</v>
      </c>
      <c r="AP79" s="304">
        <f t="shared" si="53"/>
        <v>0</v>
      </c>
      <c r="AQ79" s="304">
        <f t="shared" si="53"/>
        <v>0</v>
      </c>
      <c r="AR79" s="304">
        <f t="shared" si="53"/>
        <v>0</v>
      </c>
      <c r="AS79" s="304">
        <f t="shared" si="53"/>
        <v>0</v>
      </c>
      <c r="AT79" s="304">
        <f t="shared" si="53"/>
        <v>0</v>
      </c>
      <c r="AU79" s="304">
        <f t="shared" si="53"/>
        <v>0</v>
      </c>
      <c r="AV79" s="304">
        <f t="shared" si="53"/>
        <v>0</v>
      </c>
      <c r="AW79" s="304">
        <f t="shared" si="53"/>
        <v>0</v>
      </c>
      <c r="AX79" s="304">
        <f t="shared" si="53"/>
        <v>0</v>
      </c>
      <c r="AY79" s="304">
        <f t="shared" si="53"/>
        <v>0</v>
      </c>
      <c r="AZ79" s="304">
        <f t="shared" si="53"/>
        <v>0</v>
      </c>
      <c r="BA79" s="304">
        <f t="shared" si="53"/>
        <v>0</v>
      </c>
      <c r="BB79" s="304">
        <f t="shared" si="53"/>
        <v>0</v>
      </c>
      <c r="BC79" s="304">
        <f t="shared" si="53"/>
        <v>0</v>
      </c>
      <c r="BD79" s="304">
        <f t="shared" si="53"/>
        <v>0</v>
      </c>
    </row>
    <row r="80" spans="1:56">
      <c r="A80" s="315">
        <f>'[2]Подаци о школи'!B12</f>
        <v>0</v>
      </c>
      <c r="T80" s="315">
        <f>'[2]Подаци о школи'!B12</f>
        <v>0</v>
      </c>
      <c r="AM80" s="315">
        <f>'[2]Подаци о школи'!B12</f>
        <v>0</v>
      </c>
    </row>
    <row r="81" spans="1:56" s="214" customFormat="1" ht="84">
      <c r="A81" s="280" t="s">
        <v>469</v>
      </c>
      <c r="B81" s="281" t="s">
        <v>396</v>
      </c>
      <c r="C81" s="282" t="s">
        <v>416</v>
      </c>
      <c r="D81" s="282" t="s">
        <v>459</v>
      </c>
      <c r="E81" s="282" t="s">
        <v>417</v>
      </c>
      <c r="F81" s="282" t="s">
        <v>418</v>
      </c>
      <c r="G81" s="282" t="s">
        <v>460</v>
      </c>
      <c r="H81" s="282" t="s">
        <v>419</v>
      </c>
      <c r="I81" s="282" t="s">
        <v>431</v>
      </c>
      <c r="J81" s="282" t="s">
        <v>461</v>
      </c>
      <c r="K81" s="282" t="s">
        <v>462</v>
      </c>
      <c r="L81" s="282" t="s">
        <v>433</v>
      </c>
      <c r="M81" s="282" t="s">
        <v>463</v>
      </c>
      <c r="N81" s="282" t="s">
        <v>434</v>
      </c>
      <c r="O81" s="282" t="s">
        <v>435</v>
      </c>
      <c r="P81" s="282" t="s">
        <v>436</v>
      </c>
      <c r="Q81" s="282" t="s">
        <v>437</v>
      </c>
      <c r="R81" s="282" t="s">
        <v>438</v>
      </c>
      <c r="T81" s="283" t="s">
        <v>469</v>
      </c>
      <c r="U81" s="284" t="s">
        <v>396</v>
      </c>
      <c r="V81" s="285" t="s">
        <v>416</v>
      </c>
      <c r="W81" s="285" t="s">
        <v>459</v>
      </c>
      <c r="X81" s="285" t="s">
        <v>417</v>
      </c>
      <c r="Y81" s="285" t="s">
        <v>418</v>
      </c>
      <c r="Z81" s="285" t="s">
        <v>460</v>
      </c>
      <c r="AA81" s="285" t="s">
        <v>419</v>
      </c>
      <c r="AB81" s="285" t="s">
        <v>431</v>
      </c>
      <c r="AC81" s="285" t="s">
        <v>461</v>
      </c>
      <c r="AD81" s="285" t="s">
        <v>462</v>
      </c>
      <c r="AE81" s="285" t="s">
        <v>433</v>
      </c>
      <c r="AF81" s="285" t="s">
        <v>463</v>
      </c>
      <c r="AG81" s="285" t="s">
        <v>434</v>
      </c>
      <c r="AH81" s="285" t="s">
        <v>435</v>
      </c>
      <c r="AI81" s="285" t="s">
        <v>436</v>
      </c>
      <c r="AJ81" s="285" t="s">
        <v>437</v>
      </c>
      <c r="AK81" s="285" t="s">
        <v>438</v>
      </c>
      <c r="AM81" s="286" t="s">
        <v>469</v>
      </c>
      <c r="AN81" s="287" t="s">
        <v>396</v>
      </c>
      <c r="AO81" s="288" t="s">
        <v>416</v>
      </c>
      <c r="AP81" s="288" t="s">
        <v>459</v>
      </c>
      <c r="AQ81" s="288" t="s">
        <v>417</v>
      </c>
      <c r="AR81" s="288" t="s">
        <v>418</v>
      </c>
      <c r="AS81" s="288" t="s">
        <v>460</v>
      </c>
      <c r="AT81" s="288" t="s">
        <v>419</v>
      </c>
      <c r="AU81" s="288" t="s">
        <v>431</v>
      </c>
      <c r="AV81" s="288" t="s">
        <v>461</v>
      </c>
      <c r="AW81" s="288" t="s">
        <v>462</v>
      </c>
      <c r="AX81" s="288" t="s">
        <v>433</v>
      </c>
      <c r="AY81" s="288" t="s">
        <v>463</v>
      </c>
      <c r="AZ81" s="288" t="s">
        <v>434</v>
      </c>
      <c r="BA81" s="288" t="s">
        <v>435</v>
      </c>
      <c r="BB81" s="288" t="s">
        <v>436</v>
      </c>
      <c r="BC81" s="288" t="s">
        <v>437</v>
      </c>
      <c r="BD81" s="288" t="s">
        <v>438</v>
      </c>
    </row>
    <row r="82" spans="1:56">
      <c r="A82" s="220" t="s">
        <v>402</v>
      </c>
      <c r="B82" s="274">
        <f>[2]Одељења!E77</f>
        <v>0</v>
      </c>
      <c r="C82" s="222"/>
      <c r="D82" s="289">
        <f>ROUNDUP(C82/30,0)</f>
        <v>0</v>
      </c>
      <c r="E82" s="222"/>
      <c r="F82" s="222"/>
      <c r="G82" s="274">
        <f>ROUNDUP(F82/30,0)</f>
        <v>0</v>
      </c>
      <c r="H82" s="223"/>
      <c r="I82" s="274"/>
      <c r="J82" s="274"/>
      <c r="K82" s="274"/>
      <c r="L82" s="274"/>
      <c r="M82" s="274"/>
      <c r="N82" s="274"/>
      <c r="O82" s="274"/>
      <c r="P82" s="274"/>
      <c r="Q82" s="223"/>
      <c r="R82" s="223"/>
      <c r="T82" s="220" t="s">
        <v>402</v>
      </c>
      <c r="U82">
        <f>[2]Одељења!M77</f>
        <v>0</v>
      </c>
      <c r="V82" s="222"/>
      <c r="W82" s="290">
        <f>ROUNDUP(V82/30,0)</f>
        <v>0</v>
      </c>
      <c r="X82" s="222"/>
      <c r="Y82" s="222"/>
      <c r="Z82" s="291">
        <f>ROUNDUP(Y82/30,0)</f>
        <v>0</v>
      </c>
      <c r="AA82" s="223"/>
      <c r="AB82" s="291"/>
      <c r="AC82" s="291"/>
      <c r="AD82" s="291"/>
      <c r="AE82" s="291"/>
      <c r="AF82" s="291"/>
      <c r="AG82" s="291"/>
      <c r="AH82" s="291"/>
      <c r="AI82" s="291"/>
      <c r="AJ82" s="223"/>
      <c r="AK82" s="223"/>
      <c r="AM82" s="220" t="s">
        <v>402</v>
      </c>
      <c r="AN82">
        <f>[2]Одељења!U77</f>
        <v>0</v>
      </c>
      <c r="AO82" s="222"/>
      <c r="AP82" s="292">
        <f>ROUNDUP(AO82/30,0)</f>
        <v>0</v>
      </c>
      <c r="AQ82" s="222"/>
      <c r="AR82" s="222"/>
      <c r="AS82" s="276">
        <f>ROUNDUP(AR82/30,0)</f>
        <v>0</v>
      </c>
      <c r="AT82" s="223"/>
      <c r="AU82" s="276"/>
      <c r="AV82" s="276"/>
      <c r="AW82" s="276"/>
      <c r="AX82" s="276"/>
      <c r="AY82" s="276"/>
      <c r="AZ82" s="276"/>
      <c r="BA82" s="276"/>
      <c r="BB82" s="276"/>
      <c r="BC82" s="223"/>
      <c r="BD82" s="223"/>
    </row>
    <row r="83" spans="1:56">
      <c r="A83" s="220" t="s">
        <v>403</v>
      </c>
      <c r="B83" s="274">
        <f>[2]Одељења!E78</f>
        <v>0</v>
      </c>
      <c r="C83" s="223"/>
      <c r="D83" s="289">
        <f t="shared" ref="D83:D89" si="54">ROUNDUP(C83/30,0)</f>
        <v>0</v>
      </c>
      <c r="E83" s="223"/>
      <c r="F83" s="222"/>
      <c r="G83" s="274">
        <f t="shared" ref="G83:G89" si="55">ROUNDUP(F83/30,0)</f>
        <v>0</v>
      </c>
      <c r="H83" s="223"/>
      <c r="I83" s="274"/>
      <c r="J83" s="274"/>
      <c r="K83" s="274"/>
      <c r="L83" s="274"/>
      <c r="M83" s="274"/>
      <c r="N83" s="274"/>
      <c r="O83" s="274"/>
      <c r="P83" s="274"/>
      <c r="Q83" s="223"/>
      <c r="R83" s="223"/>
      <c r="T83" s="220" t="s">
        <v>403</v>
      </c>
      <c r="U83">
        <f>[2]Одељења!M78</f>
        <v>0</v>
      </c>
      <c r="V83" s="223"/>
      <c r="W83" s="290">
        <f t="shared" ref="W83:W89" si="56">ROUNDUP(V83/30,0)</f>
        <v>0</v>
      </c>
      <c r="X83" s="223"/>
      <c r="Y83" s="222"/>
      <c r="Z83" s="291">
        <f t="shared" ref="Z83:Z89" si="57">ROUNDUP(Y83/30,0)</f>
        <v>0</v>
      </c>
      <c r="AA83" s="223"/>
      <c r="AB83" s="291"/>
      <c r="AC83" s="291"/>
      <c r="AD83" s="291"/>
      <c r="AE83" s="291"/>
      <c r="AF83" s="291"/>
      <c r="AG83" s="291"/>
      <c r="AH83" s="291"/>
      <c r="AI83" s="291"/>
      <c r="AJ83" s="223"/>
      <c r="AK83" s="223"/>
      <c r="AM83" s="220" t="s">
        <v>403</v>
      </c>
      <c r="AN83">
        <f>[2]Одељења!U78</f>
        <v>0</v>
      </c>
      <c r="AO83" s="223"/>
      <c r="AP83" s="292">
        <f t="shared" ref="AP83:AP89" si="58">ROUNDUP(AO83/30,0)</f>
        <v>0</v>
      </c>
      <c r="AQ83" s="223"/>
      <c r="AR83" s="222"/>
      <c r="AS83" s="276">
        <f t="shared" ref="AS83:AS89" si="59">ROUNDUP(AR83/30,0)</f>
        <v>0</v>
      </c>
      <c r="AT83" s="223"/>
      <c r="AU83" s="276"/>
      <c r="AV83" s="276"/>
      <c r="AW83" s="276"/>
      <c r="AX83" s="276"/>
      <c r="AY83" s="276"/>
      <c r="AZ83" s="276"/>
      <c r="BA83" s="276"/>
      <c r="BB83" s="276"/>
      <c r="BC83" s="223"/>
      <c r="BD83" s="223"/>
    </row>
    <row r="84" spans="1:56">
      <c r="A84" s="220" t="s">
        <v>404</v>
      </c>
      <c r="B84" s="274">
        <f>[2]Одељења!E79</f>
        <v>0</v>
      </c>
      <c r="C84" s="223"/>
      <c r="D84" s="289">
        <f t="shared" si="54"/>
        <v>0</v>
      </c>
      <c r="E84" s="223"/>
      <c r="F84" s="222"/>
      <c r="G84" s="274">
        <f t="shared" si="55"/>
        <v>0</v>
      </c>
      <c r="H84" s="223"/>
      <c r="I84" s="274"/>
      <c r="J84" s="274"/>
      <c r="K84" s="274"/>
      <c r="L84" s="274"/>
      <c r="M84" s="274"/>
      <c r="N84" s="274"/>
      <c r="O84" s="274"/>
      <c r="P84" s="274"/>
      <c r="Q84" s="223"/>
      <c r="R84" s="223"/>
      <c r="T84" s="220" t="s">
        <v>404</v>
      </c>
      <c r="U84">
        <f>[2]Одељења!M79</f>
        <v>0</v>
      </c>
      <c r="V84" s="223"/>
      <c r="W84" s="290">
        <f t="shared" si="56"/>
        <v>0</v>
      </c>
      <c r="X84" s="223"/>
      <c r="Y84" s="222"/>
      <c r="Z84" s="291">
        <f t="shared" si="57"/>
        <v>0</v>
      </c>
      <c r="AA84" s="223"/>
      <c r="AB84" s="291"/>
      <c r="AC84" s="291"/>
      <c r="AD84" s="291"/>
      <c r="AE84" s="291"/>
      <c r="AF84" s="291"/>
      <c r="AG84" s="291"/>
      <c r="AH84" s="291"/>
      <c r="AI84" s="291"/>
      <c r="AJ84" s="223"/>
      <c r="AK84" s="223"/>
      <c r="AM84" s="220" t="s">
        <v>404</v>
      </c>
      <c r="AN84">
        <f>[2]Одељења!U79</f>
        <v>0</v>
      </c>
      <c r="AO84" s="223"/>
      <c r="AP84" s="292">
        <f t="shared" si="58"/>
        <v>0</v>
      </c>
      <c r="AQ84" s="223"/>
      <c r="AR84" s="222"/>
      <c r="AS84" s="276">
        <f t="shared" si="59"/>
        <v>0</v>
      </c>
      <c r="AT84" s="223"/>
      <c r="AU84" s="276"/>
      <c r="AV84" s="276"/>
      <c r="AW84" s="276"/>
      <c r="AX84" s="276"/>
      <c r="AY84" s="276"/>
      <c r="AZ84" s="276"/>
      <c r="BA84" s="276"/>
      <c r="BB84" s="276"/>
      <c r="BC84" s="223"/>
      <c r="BD84" s="223"/>
    </row>
    <row r="85" spans="1:56">
      <c r="A85" s="220" t="s">
        <v>405</v>
      </c>
      <c r="B85" s="274">
        <f>[2]Одељења!E80</f>
        <v>0</v>
      </c>
      <c r="C85" s="223"/>
      <c r="D85" s="289">
        <f t="shared" si="54"/>
        <v>0</v>
      </c>
      <c r="E85" s="223"/>
      <c r="F85" s="222"/>
      <c r="G85" s="274">
        <f t="shared" si="55"/>
        <v>0</v>
      </c>
      <c r="H85" s="223"/>
      <c r="I85" s="274"/>
      <c r="J85" s="274"/>
      <c r="K85" s="274"/>
      <c r="L85" s="274"/>
      <c r="M85" s="274"/>
      <c r="N85" s="274"/>
      <c r="O85" s="274"/>
      <c r="P85" s="274"/>
      <c r="Q85" s="223"/>
      <c r="R85" s="223"/>
      <c r="T85" s="220" t="s">
        <v>405</v>
      </c>
      <c r="U85">
        <f>[2]Одељења!M80</f>
        <v>0</v>
      </c>
      <c r="V85" s="223"/>
      <c r="W85" s="290">
        <f t="shared" si="56"/>
        <v>0</v>
      </c>
      <c r="X85" s="223"/>
      <c r="Y85" s="222"/>
      <c r="Z85" s="291">
        <f t="shared" si="57"/>
        <v>0</v>
      </c>
      <c r="AA85" s="223"/>
      <c r="AB85" s="291"/>
      <c r="AC85" s="291"/>
      <c r="AD85" s="291"/>
      <c r="AE85" s="291"/>
      <c r="AF85" s="291"/>
      <c r="AG85" s="291"/>
      <c r="AH85" s="291"/>
      <c r="AI85" s="291"/>
      <c r="AJ85" s="223"/>
      <c r="AK85" s="223"/>
      <c r="AM85" s="220" t="s">
        <v>405</v>
      </c>
      <c r="AN85">
        <f>[2]Одељења!U80</f>
        <v>0</v>
      </c>
      <c r="AO85" s="223"/>
      <c r="AP85" s="292">
        <f t="shared" si="58"/>
        <v>0</v>
      </c>
      <c r="AQ85" s="223"/>
      <c r="AR85" s="222"/>
      <c r="AS85" s="276">
        <f t="shared" si="59"/>
        <v>0</v>
      </c>
      <c r="AT85" s="223"/>
      <c r="AU85" s="276"/>
      <c r="AV85" s="276"/>
      <c r="AW85" s="276"/>
      <c r="AX85" s="276"/>
      <c r="AY85" s="276"/>
      <c r="AZ85" s="276"/>
      <c r="BA85" s="276"/>
      <c r="BB85" s="276"/>
      <c r="BC85" s="223"/>
      <c r="BD85" s="223"/>
    </row>
    <row r="86" spans="1:56">
      <c r="A86" s="220" t="s">
        <v>406</v>
      </c>
      <c r="B86" s="274">
        <f>[2]Одељења!E81</f>
        <v>0</v>
      </c>
      <c r="C86" s="223"/>
      <c r="D86" s="289">
        <f t="shared" si="54"/>
        <v>0</v>
      </c>
      <c r="E86" s="223"/>
      <c r="F86" s="222"/>
      <c r="G86" s="274">
        <f t="shared" si="55"/>
        <v>0</v>
      </c>
      <c r="H86" s="223"/>
      <c r="I86" s="223"/>
      <c r="J86" s="274">
        <f>ROUNDUP(I86/30,0)</f>
        <v>0</v>
      </c>
      <c r="K86" s="223"/>
      <c r="L86" s="223"/>
      <c r="M86" s="274">
        <f>ROUNDUP(L86/30,0)</f>
        <v>0</v>
      </c>
      <c r="N86" s="223"/>
      <c r="O86" s="223"/>
      <c r="P86" s="223"/>
      <c r="Q86" s="223"/>
      <c r="R86" s="223"/>
      <c r="T86" s="220" t="s">
        <v>406</v>
      </c>
      <c r="U86">
        <f>[2]Одељења!M81</f>
        <v>0</v>
      </c>
      <c r="V86" s="223"/>
      <c r="W86" s="290">
        <f t="shared" si="56"/>
        <v>0</v>
      </c>
      <c r="X86" s="223"/>
      <c r="Y86" s="222"/>
      <c r="Z86" s="291">
        <f t="shared" si="57"/>
        <v>0</v>
      </c>
      <c r="AA86" s="223"/>
      <c r="AB86" s="223"/>
      <c r="AC86" s="291">
        <f>ROUNDUP(AB86/30,0)</f>
        <v>0</v>
      </c>
      <c r="AD86" s="223"/>
      <c r="AE86" s="223"/>
      <c r="AF86" s="291">
        <f>ROUNDUP(AE86/30,0)</f>
        <v>0</v>
      </c>
      <c r="AG86" s="223"/>
      <c r="AH86" s="223"/>
      <c r="AI86" s="223"/>
      <c r="AJ86" s="223"/>
      <c r="AK86" s="223"/>
      <c r="AM86" s="220" t="s">
        <v>406</v>
      </c>
      <c r="AN86">
        <f>[2]Одељења!U81</f>
        <v>0</v>
      </c>
      <c r="AO86" s="223"/>
      <c r="AP86" s="292">
        <f t="shared" si="58"/>
        <v>0</v>
      </c>
      <c r="AQ86" s="223"/>
      <c r="AR86" s="222"/>
      <c r="AS86" s="276">
        <f t="shared" si="59"/>
        <v>0</v>
      </c>
      <c r="AT86" s="223"/>
      <c r="AU86" s="223"/>
      <c r="AV86" s="276">
        <f>ROUNDUP(AU86/30,0)</f>
        <v>0</v>
      </c>
      <c r="AW86" s="223"/>
      <c r="AX86" s="223"/>
      <c r="AY86" s="276">
        <f>ROUNDUP(AX86/30,0)</f>
        <v>0</v>
      </c>
      <c r="AZ86" s="223"/>
      <c r="BA86" s="223"/>
      <c r="BB86" s="223"/>
      <c r="BC86" s="223"/>
      <c r="BD86" s="223"/>
    </row>
    <row r="87" spans="1:56">
      <c r="A87" s="220" t="s">
        <v>407</v>
      </c>
      <c r="B87" s="274">
        <f>[2]Одељења!E82</f>
        <v>0</v>
      </c>
      <c r="C87" s="223"/>
      <c r="D87" s="289">
        <f t="shared" si="54"/>
        <v>0</v>
      </c>
      <c r="E87" s="223"/>
      <c r="F87" s="222"/>
      <c r="G87" s="274">
        <f t="shared" si="55"/>
        <v>0</v>
      </c>
      <c r="H87" s="223"/>
      <c r="I87" s="223"/>
      <c r="J87" s="274">
        <f>ROUNDUP(I87/30,0)</f>
        <v>0</v>
      </c>
      <c r="K87" s="223"/>
      <c r="L87" s="223"/>
      <c r="M87" s="274">
        <f>ROUNDUP(L87/30,0)</f>
        <v>0</v>
      </c>
      <c r="N87" s="223"/>
      <c r="O87" s="223"/>
      <c r="P87" s="223"/>
      <c r="Q87" s="223"/>
      <c r="R87" s="223"/>
      <c r="T87" s="220" t="s">
        <v>407</v>
      </c>
      <c r="U87">
        <f>[2]Одељења!M82</f>
        <v>0</v>
      </c>
      <c r="V87" s="223"/>
      <c r="W87" s="290">
        <f t="shared" si="56"/>
        <v>0</v>
      </c>
      <c r="X87" s="223"/>
      <c r="Y87" s="222"/>
      <c r="Z87" s="291">
        <f t="shared" si="57"/>
        <v>0</v>
      </c>
      <c r="AA87" s="223"/>
      <c r="AB87" s="223"/>
      <c r="AC87" s="291">
        <f>ROUNDUP(AB87/30,0)</f>
        <v>0</v>
      </c>
      <c r="AD87" s="223"/>
      <c r="AE87" s="223"/>
      <c r="AF87" s="291">
        <f>ROUNDUP(AE87/30,0)</f>
        <v>0</v>
      </c>
      <c r="AG87" s="223"/>
      <c r="AH87" s="223"/>
      <c r="AI87" s="223"/>
      <c r="AJ87" s="223"/>
      <c r="AK87" s="223"/>
      <c r="AM87" s="220" t="s">
        <v>407</v>
      </c>
      <c r="AN87">
        <f>[2]Одељења!U82</f>
        <v>0</v>
      </c>
      <c r="AO87" s="223"/>
      <c r="AP87" s="292">
        <f t="shared" si="58"/>
        <v>0</v>
      </c>
      <c r="AQ87" s="223"/>
      <c r="AR87" s="222"/>
      <c r="AS87" s="276">
        <f t="shared" si="59"/>
        <v>0</v>
      </c>
      <c r="AT87" s="223"/>
      <c r="AU87" s="223"/>
      <c r="AV87" s="276">
        <f>ROUNDUP(AU87/30,0)</f>
        <v>0</v>
      </c>
      <c r="AW87" s="223"/>
      <c r="AX87" s="223"/>
      <c r="AY87" s="276">
        <f>ROUNDUP(AX87/30,0)</f>
        <v>0</v>
      </c>
      <c r="AZ87" s="223"/>
      <c r="BA87" s="223"/>
      <c r="BB87" s="223"/>
      <c r="BC87" s="223"/>
      <c r="BD87" s="223"/>
    </row>
    <row r="88" spans="1:56">
      <c r="A88" s="220" t="s">
        <v>408</v>
      </c>
      <c r="B88" s="274">
        <f>[2]Одељења!E83</f>
        <v>0</v>
      </c>
      <c r="C88" s="223"/>
      <c r="D88" s="289">
        <f t="shared" si="54"/>
        <v>0</v>
      </c>
      <c r="E88" s="223"/>
      <c r="F88" s="222"/>
      <c r="G88" s="274">
        <f t="shared" si="55"/>
        <v>0</v>
      </c>
      <c r="H88" s="223"/>
      <c r="I88" s="223"/>
      <c r="J88" s="274">
        <f>ROUNDUP(I88/30,0)</f>
        <v>0</v>
      </c>
      <c r="K88" s="223"/>
      <c r="L88" s="223"/>
      <c r="M88" s="274">
        <f>ROUNDUP(L88/30,0)</f>
        <v>0</v>
      </c>
      <c r="N88" s="223"/>
      <c r="O88" s="223"/>
      <c r="P88" s="223"/>
      <c r="Q88" s="223"/>
      <c r="R88" s="223"/>
      <c r="T88" s="220" t="s">
        <v>408</v>
      </c>
      <c r="U88">
        <f>[2]Одељења!M83</f>
        <v>0</v>
      </c>
      <c r="V88" s="223"/>
      <c r="W88" s="290">
        <f t="shared" si="56"/>
        <v>0</v>
      </c>
      <c r="X88" s="223"/>
      <c r="Y88" s="222"/>
      <c r="Z88" s="291">
        <f t="shared" si="57"/>
        <v>0</v>
      </c>
      <c r="AA88" s="223"/>
      <c r="AB88" s="223"/>
      <c r="AC88" s="291">
        <f>ROUNDUP(AB88/30,0)</f>
        <v>0</v>
      </c>
      <c r="AD88" s="223"/>
      <c r="AE88" s="223"/>
      <c r="AF88" s="291">
        <f>ROUNDUP(AE88/30,0)</f>
        <v>0</v>
      </c>
      <c r="AG88" s="223"/>
      <c r="AH88" s="223"/>
      <c r="AI88" s="223"/>
      <c r="AJ88" s="223"/>
      <c r="AK88" s="223"/>
      <c r="AM88" s="220" t="s">
        <v>408</v>
      </c>
      <c r="AN88">
        <f>[2]Одељења!U83</f>
        <v>0</v>
      </c>
      <c r="AO88" s="223"/>
      <c r="AP88" s="292">
        <f t="shared" si="58"/>
        <v>0</v>
      </c>
      <c r="AQ88" s="223"/>
      <c r="AR88" s="222"/>
      <c r="AS88" s="276">
        <f t="shared" si="59"/>
        <v>0</v>
      </c>
      <c r="AT88" s="223"/>
      <c r="AU88" s="223"/>
      <c r="AV88" s="276">
        <f>ROUNDUP(AU88/30,0)</f>
        <v>0</v>
      </c>
      <c r="AW88" s="223"/>
      <c r="AX88" s="223"/>
      <c r="AY88" s="276">
        <f>ROUNDUP(AX88/30,0)</f>
        <v>0</v>
      </c>
      <c r="AZ88" s="223"/>
      <c r="BA88" s="223"/>
      <c r="BB88" s="223"/>
      <c r="BC88" s="223"/>
      <c r="BD88" s="223"/>
    </row>
    <row r="89" spans="1:56">
      <c r="A89" s="225" t="s">
        <v>409</v>
      </c>
      <c r="B89" s="293">
        <f>[2]Одељења!E84</f>
        <v>0</v>
      </c>
      <c r="C89" s="227"/>
      <c r="D89" s="294">
        <f t="shared" si="54"/>
        <v>0</v>
      </c>
      <c r="E89" s="227"/>
      <c r="F89" s="252"/>
      <c r="G89" s="293">
        <f t="shared" si="55"/>
        <v>0</v>
      </c>
      <c r="H89" s="227"/>
      <c r="I89" s="227"/>
      <c r="J89" s="293">
        <f>ROUNDUP(I89/30,0)</f>
        <v>0</v>
      </c>
      <c r="K89" s="227"/>
      <c r="L89" s="227"/>
      <c r="M89" s="293">
        <f>ROUNDUP(L89/30,0)</f>
        <v>0</v>
      </c>
      <c r="N89" s="227"/>
      <c r="O89" s="227"/>
      <c r="P89" s="227"/>
      <c r="Q89" s="227"/>
      <c r="R89" s="227"/>
      <c r="T89" s="225" t="s">
        <v>409</v>
      </c>
      <c r="U89">
        <f>[2]Одељења!M84</f>
        <v>0</v>
      </c>
      <c r="V89" s="227"/>
      <c r="W89" s="295">
        <f t="shared" si="56"/>
        <v>0</v>
      </c>
      <c r="X89" s="227"/>
      <c r="Y89" s="252"/>
      <c r="Z89" s="296">
        <f t="shared" si="57"/>
        <v>0</v>
      </c>
      <c r="AA89" s="227"/>
      <c r="AB89" s="227"/>
      <c r="AC89" s="296">
        <f>ROUNDUP(AB89/30,0)</f>
        <v>0</v>
      </c>
      <c r="AD89" s="227"/>
      <c r="AE89" s="227"/>
      <c r="AF89" s="296">
        <f>ROUNDUP(AE89/30,0)</f>
        <v>0</v>
      </c>
      <c r="AG89" s="227"/>
      <c r="AH89" s="227"/>
      <c r="AI89" s="227"/>
      <c r="AJ89" s="227"/>
      <c r="AK89" s="227"/>
      <c r="AM89" s="225" t="s">
        <v>409</v>
      </c>
      <c r="AN89">
        <f>[2]Одељења!U84</f>
        <v>0</v>
      </c>
      <c r="AO89" s="227"/>
      <c r="AP89" s="297">
        <f t="shared" si="58"/>
        <v>0</v>
      </c>
      <c r="AQ89" s="227"/>
      <c r="AR89" s="252"/>
      <c r="AS89" s="298">
        <f t="shared" si="59"/>
        <v>0</v>
      </c>
      <c r="AT89" s="227"/>
      <c r="AU89" s="227"/>
      <c r="AV89" s="298">
        <f>ROUNDUP(AU89/30,0)</f>
        <v>0</v>
      </c>
      <c r="AW89" s="227"/>
      <c r="AX89" s="227"/>
      <c r="AY89" s="298">
        <f>ROUNDUP(AX89/30,0)</f>
        <v>0</v>
      </c>
      <c r="AZ89" s="227"/>
      <c r="BA89" s="227"/>
      <c r="BB89" s="227"/>
      <c r="BC89" s="227"/>
      <c r="BD89" s="227"/>
    </row>
    <row r="90" spans="1:56">
      <c r="A90" s="313" t="s">
        <v>13</v>
      </c>
      <c r="B90" s="314">
        <f t="shared" ref="B90:R90" si="60">SUM(B82:B89)</f>
        <v>0</v>
      </c>
      <c r="C90" s="314">
        <f t="shared" si="60"/>
        <v>0</v>
      </c>
      <c r="D90" s="314">
        <f t="shared" si="60"/>
        <v>0</v>
      </c>
      <c r="E90" s="314">
        <f t="shared" si="60"/>
        <v>0</v>
      </c>
      <c r="F90" s="314">
        <f t="shared" si="60"/>
        <v>0</v>
      </c>
      <c r="G90" s="314">
        <f t="shared" si="60"/>
        <v>0</v>
      </c>
      <c r="H90" s="314">
        <f t="shared" si="60"/>
        <v>0</v>
      </c>
      <c r="I90" s="314">
        <f t="shared" si="60"/>
        <v>0</v>
      </c>
      <c r="J90" s="314">
        <f t="shared" si="60"/>
        <v>0</v>
      </c>
      <c r="K90" s="314">
        <f t="shared" si="60"/>
        <v>0</v>
      </c>
      <c r="L90" s="314">
        <f t="shared" si="60"/>
        <v>0</v>
      </c>
      <c r="M90" s="314">
        <f t="shared" si="60"/>
        <v>0</v>
      </c>
      <c r="N90" s="314">
        <f t="shared" si="60"/>
        <v>0</v>
      </c>
      <c r="O90" s="314">
        <f t="shared" si="60"/>
        <v>0</v>
      </c>
      <c r="P90" s="314">
        <f t="shared" si="60"/>
        <v>0</v>
      </c>
      <c r="Q90" s="314">
        <f t="shared" si="60"/>
        <v>0</v>
      </c>
      <c r="R90" s="314">
        <f t="shared" si="60"/>
        <v>0</v>
      </c>
      <c r="T90" s="301" t="s">
        <v>13</v>
      </c>
      <c r="U90" s="302">
        <f t="shared" ref="U90:AK90" si="61">SUM(U82:U89)</f>
        <v>0</v>
      </c>
      <c r="V90" s="302">
        <f t="shared" si="61"/>
        <v>0</v>
      </c>
      <c r="W90" s="302">
        <f t="shared" si="61"/>
        <v>0</v>
      </c>
      <c r="X90" s="302">
        <f t="shared" si="61"/>
        <v>0</v>
      </c>
      <c r="Y90" s="302">
        <f t="shared" si="61"/>
        <v>0</v>
      </c>
      <c r="Z90" s="302">
        <f t="shared" si="61"/>
        <v>0</v>
      </c>
      <c r="AA90" s="302">
        <f t="shared" si="61"/>
        <v>0</v>
      </c>
      <c r="AB90" s="302">
        <f t="shared" si="61"/>
        <v>0</v>
      </c>
      <c r="AC90" s="302">
        <f t="shared" si="61"/>
        <v>0</v>
      </c>
      <c r="AD90" s="302">
        <f t="shared" si="61"/>
        <v>0</v>
      </c>
      <c r="AE90" s="302">
        <f t="shared" si="61"/>
        <v>0</v>
      </c>
      <c r="AF90" s="302">
        <f t="shared" si="61"/>
        <v>0</v>
      </c>
      <c r="AG90" s="302">
        <f t="shared" si="61"/>
        <v>0</v>
      </c>
      <c r="AH90" s="302">
        <f t="shared" si="61"/>
        <v>0</v>
      </c>
      <c r="AI90" s="302">
        <f t="shared" si="61"/>
        <v>0</v>
      </c>
      <c r="AJ90" s="302">
        <f t="shared" si="61"/>
        <v>0</v>
      </c>
      <c r="AK90" s="302">
        <f t="shared" si="61"/>
        <v>0</v>
      </c>
      <c r="AM90" s="303" t="s">
        <v>13</v>
      </c>
      <c r="AN90" s="304">
        <f t="shared" ref="AN90:BD90" si="62">SUM(AN82:AN89)</f>
        <v>0</v>
      </c>
      <c r="AO90" s="304">
        <f t="shared" si="62"/>
        <v>0</v>
      </c>
      <c r="AP90" s="304">
        <f t="shared" si="62"/>
        <v>0</v>
      </c>
      <c r="AQ90" s="304">
        <f t="shared" si="62"/>
        <v>0</v>
      </c>
      <c r="AR90" s="304">
        <f t="shared" si="62"/>
        <v>0</v>
      </c>
      <c r="AS90" s="304">
        <f t="shared" si="62"/>
        <v>0</v>
      </c>
      <c r="AT90" s="304">
        <f t="shared" si="62"/>
        <v>0</v>
      </c>
      <c r="AU90" s="304">
        <f t="shared" si="62"/>
        <v>0</v>
      </c>
      <c r="AV90" s="304">
        <f t="shared" si="62"/>
        <v>0</v>
      </c>
      <c r="AW90" s="304">
        <f t="shared" si="62"/>
        <v>0</v>
      </c>
      <c r="AX90" s="304">
        <f t="shared" si="62"/>
        <v>0</v>
      </c>
      <c r="AY90" s="304">
        <f t="shared" si="62"/>
        <v>0</v>
      </c>
      <c r="AZ90" s="304">
        <f t="shared" si="62"/>
        <v>0</v>
      </c>
      <c r="BA90" s="304">
        <f t="shared" si="62"/>
        <v>0</v>
      </c>
      <c r="BB90" s="304">
        <f t="shared" si="62"/>
        <v>0</v>
      </c>
      <c r="BC90" s="304">
        <f t="shared" si="62"/>
        <v>0</v>
      </c>
      <c r="BD90" s="304">
        <f t="shared" si="62"/>
        <v>0</v>
      </c>
    </row>
    <row r="91" spans="1:56">
      <c r="A91" s="311">
        <f>'[2]Подаци о школи'!B13</f>
        <v>0</v>
      </c>
      <c r="T91" s="311">
        <f>'[2]Подаци о школи'!B13</f>
        <v>0</v>
      </c>
      <c r="AM91" s="311">
        <f>'[2]Подаци о школи'!B13</f>
        <v>0</v>
      </c>
    </row>
    <row r="92" spans="1:56" s="214" customFormat="1" ht="84">
      <c r="A92" s="280" t="s">
        <v>470</v>
      </c>
      <c r="B92" s="281" t="s">
        <v>396</v>
      </c>
      <c r="C92" s="282" t="s">
        <v>416</v>
      </c>
      <c r="D92" s="282" t="s">
        <v>459</v>
      </c>
      <c r="E92" s="282" t="s">
        <v>417</v>
      </c>
      <c r="F92" s="282" t="s">
        <v>418</v>
      </c>
      <c r="G92" s="282" t="s">
        <v>460</v>
      </c>
      <c r="H92" s="282" t="s">
        <v>419</v>
      </c>
      <c r="I92" s="282" t="s">
        <v>431</v>
      </c>
      <c r="J92" s="282" t="s">
        <v>461</v>
      </c>
      <c r="K92" s="282" t="s">
        <v>462</v>
      </c>
      <c r="L92" s="282" t="s">
        <v>433</v>
      </c>
      <c r="M92" s="282" t="s">
        <v>463</v>
      </c>
      <c r="N92" s="282" t="s">
        <v>434</v>
      </c>
      <c r="O92" s="282" t="s">
        <v>435</v>
      </c>
      <c r="P92" s="282" t="s">
        <v>436</v>
      </c>
      <c r="Q92" s="282" t="s">
        <v>437</v>
      </c>
      <c r="R92" s="282" t="s">
        <v>438</v>
      </c>
      <c r="T92" s="283" t="s">
        <v>470</v>
      </c>
      <c r="U92" s="284" t="s">
        <v>396</v>
      </c>
      <c r="V92" s="285" t="s">
        <v>416</v>
      </c>
      <c r="W92" s="285" t="s">
        <v>459</v>
      </c>
      <c r="X92" s="285" t="s">
        <v>417</v>
      </c>
      <c r="Y92" s="285" t="s">
        <v>418</v>
      </c>
      <c r="Z92" s="285" t="s">
        <v>460</v>
      </c>
      <c r="AA92" s="285" t="s">
        <v>419</v>
      </c>
      <c r="AB92" s="285" t="s">
        <v>431</v>
      </c>
      <c r="AC92" s="285" t="s">
        <v>461</v>
      </c>
      <c r="AD92" s="285" t="s">
        <v>462</v>
      </c>
      <c r="AE92" s="285" t="s">
        <v>433</v>
      </c>
      <c r="AF92" s="285" t="s">
        <v>463</v>
      </c>
      <c r="AG92" s="285" t="s">
        <v>434</v>
      </c>
      <c r="AH92" s="285" t="s">
        <v>435</v>
      </c>
      <c r="AI92" s="285" t="s">
        <v>436</v>
      </c>
      <c r="AJ92" s="285" t="s">
        <v>437</v>
      </c>
      <c r="AK92" s="285" t="s">
        <v>438</v>
      </c>
      <c r="AM92" s="286" t="s">
        <v>470</v>
      </c>
      <c r="AN92" s="287" t="s">
        <v>396</v>
      </c>
      <c r="AO92" s="288" t="s">
        <v>416</v>
      </c>
      <c r="AP92" s="288" t="s">
        <v>459</v>
      </c>
      <c r="AQ92" s="288" t="s">
        <v>417</v>
      </c>
      <c r="AR92" s="288" t="s">
        <v>418</v>
      </c>
      <c r="AS92" s="288" t="s">
        <v>460</v>
      </c>
      <c r="AT92" s="288" t="s">
        <v>419</v>
      </c>
      <c r="AU92" s="288" t="s">
        <v>431</v>
      </c>
      <c r="AV92" s="288" t="s">
        <v>461</v>
      </c>
      <c r="AW92" s="288" t="s">
        <v>462</v>
      </c>
      <c r="AX92" s="288" t="s">
        <v>433</v>
      </c>
      <c r="AY92" s="288" t="s">
        <v>463</v>
      </c>
      <c r="AZ92" s="288" t="s">
        <v>434</v>
      </c>
      <c r="BA92" s="288" t="s">
        <v>435</v>
      </c>
      <c r="BB92" s="288" t="s">
        <v>436</v>
      </c>
      <c r="BC92" s="288" t="s">
        <v>437</v>
      </c>
      <c r="BD92" s="288" t="s">
        <v>438</v>
      </c>
    </row>
    <row r="93" spans="1:56">
      <c r="A93" s="220" t="s">
        <v>402</v>
      </c>
      <c r="B93" s="274">
        <f>[2]Одељења!E88</f>
        <v>0</v>
      </c>
      <c r="C93" s="222"/>
      <c r="D93" s="289">
        <f>ROUNDUP(C93/30,0)</f>
        <v>0</v>
      </c>
      <c r="E93" s="222"/>
      <c r="F93" s="222"/>
      <c r="G93" s="274">
        <f>ROUNDUP(F93/30,0)</f>
        <v>0</v>
      </c>
      <c r="H93" s="223"/>
      <c r="I93" s="274"/>
      <c r="J93" s="274"/>
      <c r="K93" s="274"/>
      <c r="L93" s="274"/>
      <c r="M93" s="274"/>
      <c r="N93" s="274"/>
      <c r="O93" s="274"/>
      <c r="P93" s="274"/>
      <c r="Q93" s="223"/>
      <c r="R93" s="223"/>
      <c r="T93" s="220" t="s">
        <v>402</v>
      </c>
      <c r="U93">
        <f>[2]Одељења!M88</f>
        <v>0</v>
      </c>
      <c r="V93" s="222"/>
      <c r="W93" s="290">
        <f>ROUNDUP(V93/30,0)</f>
        <v>0</v>
      </c>
      <c r="X93" s="222"/>
      <c r="Y93" s="222"/>
      <c r="Z93" s="291">
        <f>ROUNDUP(Y93/30,0)</f>
        <v>0</v>
      </c>
      <c r="AA93" s="223"/>
      <c r="AB93" s="291"/>
      <c r="AC93" s="291"/>
      <c r="AD93" s="291"/>
      <c r="AE93" s="291"/>
      <c r="AF93" s="291"/>
      <c r="AG93" s="291"/>
      <c r="AH93" s="291"/>
      <c r="AI93" s="291"/>
      <c r="AJ93" s="223"/>
      <c r="AK93" s="223"/>
      <c r="AM93" s="220" t="s">
        <v>402</v>
      </c>
      <c r="AN93">
        <f>[2]Одељења!U88</f>
        <v>0</v>
      </c>
      <c r="AO93" s="222"/>
      <c r="AP93" s="292">
        <f>ROUNDUP(AO93/30,0)</f>
        <v>0</v>
      </c>
      <c r="AQ93" s="222"/>
      <c r="AR93" s="222"/>
      <c r="AS93" s="276">
        <f>ROUNDUP(AR93/30,0)</f>
        <v>0</v>
      </c>
      <c r="AT93" s="223"/>
      <c r="AU93" s="276"/>
      <c r="AV93" s="276"/>
      <c r="AW93" s="276"/>
      <c r="AX93" s="276"/>
      <c r="AY93" s="276"/>
      <c r="AZ93" s="276"/>
      <c r="BA93" s="276"/>
      <c r="BB93" s="276"/>
      <c r="BC93" s="223"/>
      <c r="BD93" s="223"/>
    </row>
    <row r="94" spans="1:56">
      <c r="A94" s="220" t="s">
        <v>403</v>
      </c>
      <c r="B94" s="274">
        <f>[2]Одељења!E89</f>
        <v>0</v>
      </c>
      <c r="C94" s="223"/>
      <c r="D94" s="289">
        <f t="shared" ref="D94:D100" si="63">ROUNDUP(C94/30,0)</f>
        <v>0</v>
      </c>
      <c r="E94" s="223"/>
      <c r="F94" s="222"/>
      <c r="G94" s="274">
        <f t="shared" ref="G94:G100" si="64">ROUNDUP(F94/30,0)</f>
        <v>0</v>
      </c>
      <c r="H94" s="223"/>
      <c r="I94" s="274"/>
      <c r="J94" s="274"/>
      <c r="K94" s="274"/>
      <c r="L94" s="274"/>
      <c r="M94" s="274"/>
      <c r="N94" s="274"/>
      <c r="O94" s="274"/>
      <c r="P94" s="274"/>
      <c r="Q94" s="223"/>
      <c r="R94" s="223"/>
      <c r="T94" s="220" t="s">
        <v>403</v>
      </c>
      <c r="U94">
        <f>[2]Одељења!M89</f>
        <v>0</v>
      </c>
      <c r="V94" s="223"/>
      <c r="W94" s="290">
        <f t="shared" ref="W94:W100" si="65">ROUNDUP(V94/30,0)</f>
        <v>0</v>
      </c>
      <c r="X94" s="223"/>
      <c r="Y94" s="222"/>
      <c r="Z94" s="291">
        <f t="shared" ref="Z94:Z100" si="66">ROUNDUP(Y94/30,0)</f>
        <v>0</v>
      </c>
      <c r="AA94" s="223"/>
      <c r="AB94" s="291"/>
      <c r="AC94" s="291"/>
      <c r="AD94" s="291"/>
      <c r="AE94" s="291"/>
      <c r="AF94" s="291"/>
      <c r="AG94" s="291"/>
      <c r="AH94" s="291"/>
      <c r="AI94" s="291"/>
      <c r="AJ94" s="223"/>
      <c r="AK94" s="223"/>
      <c r="AM94" s="220" t="s">
        <v>403</v>
      </c>
      <c r="AN94">
        <f>[2]Одељења!U89</f>
        <v>0</v>
      </c>
      <c r="AO94" s="223"/>
      <c r="AP94" s="292">
        <f t="shared" ref="AP94:AP100" si="67">ROUNDUP(AO94/30,0)</f>
        <v>0</v>
      </c>
      <c r="AQ94" s="223"/>
      <c r="AR94" s="222"/>
      <c r="AS94" s="276">
        <f t="shared" ref="AS94:AS100" si="68">ROUNDUP(AR94/30,0)</f>
        <v>0</v>
      </c>
      <c r="AT94" s="223"/>
      <c r="AU94" s="276"/>
      <c r="AV94" s="276"/>
      <c r="AW94" s="276"/>
      <c r="AX94" s="276"/>
      <c r="AY94" s="276"/>
      <c r="AZ94" s="276"/>
      <c r="BA94" s="276"/>
      <c r="BB94" s="276"/>
      <c r="BC94" s="223"/>
      <c r="BD94" s="223"/>
    </row>
    <row r="95" spans="1:56">
      <c r="A95" s="220" t="s">
        <v>404</v>
      </c>
      <c r="B95" s="274">
        <f>[2]Одељења!E90</f>
        <v>0</v>
      </c>
      <c r="C95" s="223"/>
      <c r="D95" s="289">
        <f t="shared" si="63"/>
        <v>0</v>
      </c>
      <c r="E95" s="223"/>
      <c r="F95" s="222"/>
      <c r="G95" s="274">
        <f t="shared" si="64"/>
        <v>0</v>
      </c>
      <c r="H95" s="223"/>
      <c r="I95" s="274"/>
      <c r="J95" s="274"/>
      <c r="K95" s="274"/>
      <c r="L95" s="274"/>
      <c r="M95" s="274"/>
      <c r="N95" s="274"/>
      <c r="O95" s="274"/>
      <c r="P95" s="274"/>
      <c r="Q95" s="223"/>
      <c r="R95" s="223"/>
      <c r="T95" s="220" t="s">
        <v>404</v>
      </c>
      <c r="U95">
        <f>[2]Одељења!M90</f>
        <v>0</v>
      </c>
      <c r="V95" s="223"/>
      <c r="W95" s="290">
        <f t="shared" si="65"/>
        <v>0</v>
      </c>
      <c r="X95" s="223"/>
      <c r="Y95" s="222"/>
      <c r="Z95" s="291">
        <f t="shared" si="66"/>
        <v>0</v>
      </c>
      <c r="AA95" s="223"/>
      <c r="AB95" s="291"/>
      <c r="AC95" s="291"/>
      <c r="AD95" s="291"/>
      <c r="AE95" s="291"/>
      <c r="AF95" s="291"/>
      <c r="AG95" s="291"/>
      <c r="AH95" s="291"/>
      <c r="AI95" s="291"/>
      <c r="AJ95" s="223"/>
      <c r="AK95" s="223"/>
      <c r="AM95" s="220" t="s">
        <v>404</v>
      </c>
      <c r="AN95">
        <f>[2]Одељења!U90</f>
        <v>0</v>
      </c>
      <c r="AO95" s="223"/>
      <c r="AP95" s="292">
        <f t="shared" si="67"/>
        <v>0</v>
      </c>
      <c r="AQ95" s="223"/>
      <c r="AR95" s="222"/>
      <c r="AS95" s="276">
        <f t="shared" si="68"/>
        <v>0</v>
      </c>
      <c r="AT95" s="223"/>
      <c r="AU95" s="276"/>
      <c r="AV95" s="276"/>
      <c r="AW95" s="276"/>
      <c r="AX95" s="276"/>
      <c r="AY95" s="276"/>
      <c r="AZ95" s="276"/>
      <c r="BA95" s="276"/>
      <c r="BB95" s="276"/>
      <c r="BC95" s="223"/>
      <c r="BD95" s="223"/>
    </row>
    <row r="96" spans="1:56">
      <c r="A96" s="220" t="s">
        <v>405</v>
      </c>
      <c r="B96" s="274">
        <f>[2]Одељења!E91</f>
        <v>0</v>
      </c>
      <c r="C96" s="223"/>
      <c r="D96" s="289">
        <f t="shared" si="63"/>
        <v>0</v>
      </c>
      <c r="E96" s="223"/>
      <c r="F96" s="222"/>
      <c r="G96" s="274">
        <f t="shared" si="64"/>
        <v>0</v>
      </c>
      <c r="H96" s="223"/>
      <c r="I96" s="274"/>
      <c r="J96" s="274"/>
      <c r="K96" s="274"/>
      <c r="L96" s="274"/>
      <c r="M96" s="274"/>
      <c r="N96" s="274"/>
      <c r="O96" s="274"/>
      <c r="P96" s="274"/>
      <c r="Q96" s="223"/>
      <c r="R96" s="223"/>
      <c r="T96" s="220" t="s">
        <v>405</v>
      </c>
      <c r="U96">
        <f>[2]Одељења!M91</f>
        <v>0</v>
      </c>
      <c r="V96" s="223"/>
      <c r="W96" s="290">
        <f t="shared" si="65"/>
        <v>0</v>
      </c>
      <c r="X96" s="223"/>
      <c r="Y96" s="222"/>
      <c r="Z96" s="291">
        <f t="shared" si="66"/>
        <v>0</v>
      </c>
      <c r="AA96" s="223"/>
      <c r="AB96" s="291"/>
      <c r="AC96" s="291"/>
      <c r="AD96" s="291"/>
      <c r="AE96" s="291"/>
      <c r="AF96" s="291"/>
      <c r="AG96" s="291"/>
      <c r="AH96" s="291"/>
      <c r="AI96" s="291"/>
      <c r="AJ96" s="223"/>
      <c r="AK96" s="223"/>
      <c r="AM96" s="220" t="s">
        <v>405</v>
      </c>
      <c r="AN96">
        <f>[2]Одељења!U91</f>
        <v>0</v>
      </c>
      <c r="AO96" s="223"/>
      <c r="AP96" s="292">
        <f t="shared" si="67"/>
        <v>0</v>
      </c>
      <c r="AQ96" s="223"/>
      <c r="AR96" s="222"/>
      <c r="AS96" s="276">
        <f t="shared" si="68"/>
        <v>0</v>
      </c>
      <c r="AT96" s="223"/>
      <c r="AU96" s="276"/>
      <c r="AV96" s="276"/>
      <c r="AW96" s="276"/>
      <c r="AX96" s="276"/>
      <c r="AY96" s="276"/>
      <c r="AZ96" s="276"/>
      <c r="BA96" s="276"/>
      <c r="BB96" s="276"/>
      <c r="BC96" s="223"/>
      <c r="BD96" s="223"/>
    </row>
    <row r="97" spans="1:56">
      <c r="A97" s="220" t="s">
        <v>406</v>
      </c>
      <c r="B97" s="274">
        <f>[2]Одељења!E92</f>
        <v>0</v>
      </c>
      <c r="C97" s="223"/>
      <c r="D97" s="289">
        <f t="shared" si="63"/>
        <v>0</v>
      </c>
      <c r="E97" s="223"/>
      <c r="F97" s="222"/>
      <c r="G97" s="274">
        <f t="shared" si="64"/>
        <v>0</v>
      </c>
      <c r="H97" s="223"/>
      <c r="I97" s="223"/>
      <c r="J97" s="274">
        <f>ROUNDUP(I97/30,0)</f>
        <v>0</v>
      </c>
      <c r="K97" s="223"/>
      <c r="L97" s="223"/>
      <c r="M97" s="274">
        <f>ROUNDUP(L97/30,0)</f>
        <v>0</v>
      </c>
      <c r="N97" s="223"/>
      <c r="O97" s="223"/>
      <c r="P97" s="223"/>
      <c r="Q97" s="223"/>
      <c r="R97" s="223"/>
      <c r="T97" s="220" t="s">
        <v>406</v>
      </c>
      <c r="U97">
        <f>[2]Одељења!M92</f>
        <v>0</v>
      </c>
      <c r="V97" s="223"/>
      <c r="W97" s="290">
        <f t="shared" si="65"/>
        <v>0</v>
      </c>
      <c r="X97" s="223"/>
      <c r="Y97" s="222"/>
      <c r="Z97" s="291">
        <f t="shared" si="66"/>
        <v>0</v>
      </c>
      <c r="AA97" s="223"/>
      <c r="AB97" s="223"/>
      <c r="AC97" s="291">
        <f>ROUNDUP(AB97/30,0)</f>
        <v>0</v>
      </c>
      <c r="AD97" s="223"/>
      <c r="AE97" s="223"/>
      <c r="AF97" s="291">
        <f>ROUNDUP(AE97/30,0)</f>
        <v>0</v>
      </c>
      <c r="AG97" s="223"/>
      <c r="AH97" s="223"/>
      <c r="AI97" s="223"/>
      <c r="AJ97" s="223"/>
      <c r="AK97" s="223"/>
      <c r="AM97" s="220" t="s">
        <v>406</v>
      </c>
      <c r="AN97">
        <f>[2]Одељења!U92</f>
        <v>0</v>
      </c>
      <c r="AO97" s="223"/>
      <c r="AP97" s="292">
        <f t="shared" si="67"/>
        <v>0</v>
      </c>
      <c r="AQ97" s="223"/>
      <c r="AR97" s="222"/>
      <c r="AS97" s="276">
        <f t="shared" si="68"/>
        <v>0</v>
      </c>
      <c r="AT97" s="223"/>
      <c r="AU97" s="223"/>
      <c r="AV97" s="276">
        <f>ROUNDUP(AU97/30,0)</f>
        <v>0</v>
      </c>
      <c r="AW97" s="223"/>
      <c r="AX97" s="223"/>
      <c r="AY97" s="276">
        <f>ROUNDUP(AX97/30,0)</f>
        <v>0</v>
      </c>
      <c r="AZ97" s="223"/>
      <c r="BA97" s="223"/>
      <c r="BB97" s="223"/>
      <c r="BC97" s="223"/>
      <c r="BD97" s="223"/>
    </row>
    <row r="98" spans="1:56">
      <c r="A98" s="220" t="s">
        <v>407</v>
      </c>
      <c r="B98" s="274">
        <f>[2]Одељења!E93</f>
        <v>0</v>
      </c>
      <c r="C98" s="223"/>
      <c r="D98" s="289">
        <f t="shared" si="63"/>
        <v>0</v>
      </c>
      <c r="E98" s="223"/>
      <c r="F98" s="222"/>
      <c r="G98" s="274">
        <f t="shared" si="64"/>
        <v>0</v>
      </c>
      <c r="H98" s="223"/>
      <c r="I98" s="223"/>
      <c r="J98" s="274">
        <f>ROUNDUP(I98/30,0)</f>
        <v>0</v>
      </c>
      <c r="K98" s="223"/>
      <c r="L98" s="223"/>
      <c r="M98" s="274">
        <f>ROUNDUP(L98/30,0)</f>
        <v>0</v>
      </c>
      <c r="N98" s="223"/>
      <c r="O98" s="223"/>
      <c r="P98" s="223"/>
      <c r="Q98" s="223"/>
      <c r="R98" s="223"/>
      <c r="T98" s="220" t="s">
        <v>407</v>
      </c>
      <c r="U98">
        <f>[2]Одељења!M93</f>
        <v>0</v>
      </c>
      <c r="V98" s="223"/>
      <c r="W98" s="290">
        <f t="shared" si="65"/>
        <v>0</v>
      </c>
      <c r="X98" s="223"/>
      <c r="Y98" s="222"/>
      <c r="Z98" s="291">
        <f t="shared" si="66"/>
        <v>0</v>
      </c>
      <c r="AA98" s="223"/>
      <c r="AB98" s="223"/>
      <c r="AC98" s="291">
        <f>ROUNDUP(AB98/30,0)</f>
        <v>0</v>
      </c>
      <c r="AD98" s="223"/>
      <c r="AE98" s="223"/>
      <c r="AF98" s="291">
        <f>ROUNDUP(AE98/30,0)</f>
        <v>0</v>
      </c>
      <c r="AG98" s="223"/>
      <c r="AH98" s="223"/>
      <c r="AI98" s="223"/>
      <c r="AJ98" s="223"/>
      <c r="AK98" s="223"/>
      <c r="AM98" s="220" t="s">
        <v>407</v>
      </c>
      <c r="AN98">
        <f>[2]Одељења!U93</f>
        <v>0</v>
      </c>
      <c r="AO98" s="223"/>
      <c r="AP98" s="292">
        <f t="shared" si="67"/>
        <v>0</v>
      </c>
      <c r="AQ98" s="223"/>
      <c r="AR98" s="222"/>
      <c r="AS98" s="276">
        <f t="shared" si="68"/>
        <v>0</v>
      </c>
      <c r="AT98" s="223"/>
      <c r="AU98" s="223"/>
      <c r="AV98" s="276">
        <f>ROUNDUP(AU98/30,0)</f>
        <v>0</v>
      </c>
      <c r="AW98" s="223"/>
      <c r="AX98" s="223"/>
      <c r="AY98" s="276">
        <f>ROUNDUP(AX98/30,0)</f>
        <v>0</v>
      </c>
      <c r="AZ98" s="223"/>
      <c r="BA98" s="223"/>
      <c r="BB98" s="223"/>
      <c r="BC98" s="223"/>
      <c r="BD98" s="223"/>
    </row>
    <row r="99" spans="1:56">
      <c r="A99" s="220" t="s">
        <v>408</v>
      </c>
      <c r="B99" s="274">
        <f>[2]Одељења!E94</f>
        <v>0</v>
      </c>
      <c r="C99" s="223"/>
      <c r="D99" s="289">
        <f t="shared" si="63"/>
        <v>0</v>
      </c>
      <c r="E99" s="223"/>
      <c r="F99" s="222"/>
      <c r="G99" s="274">
        <f t="shared" si="64"/>
        <v>0</v>
      </c>
      <c r="H99" s="223"/>
      <c r="I99" s="223"/>
      <c r="J99" s="274">
        <f>ROUNDUP(I99/30,0)</f>
        <v>0</v>
      </c>
      <c r="K99" s="223"/>
      <c r="L99" s="223"/>
      <c r="M99" s="274">
        <f>ROUNDUP(L99/30,0)</f>
        <v>0</v>
      </c>
      <c r="N99" s="223"/>
      <c r="O99" s="223"/>
      <c r="P99" s="223"/>
      <c r="Q99" s="223"/>
      <c r="R99" s="223"/>
      <c r="T99" s="220" t="s">
        <v>408</v>
      </c>
      <c r="U99">
        <f>[2]Одељења!M94</f>
        <v>0</v>
      </c>
      <c r="V99" s="223"/>
      <c r="W99" s="290">
        <f t="shared" si="65"/>
        <v>0</v>
      </c>
      <c r="X99" s="223"/>
      <c r="Y99" s="222"/>
      <c r="Z99" s="291">
        <f t="shared" si="66"/>
        <v>0</v>
      </c>
      <c r="AA99" s="223"/>
      <c r="AB99" s="223"/>
      <c r="AC99" s="291">
        <f>ROUNDUP(AB99/30,0)</f>
        <v>0</v>
      </c>
      <c r="AD99" s="223"/>
      <c r="AE99" s="223"/>
      <c r="AF99" s="291">
        <f>ROUNDUP(AE99/30,0)</f>
        <v>0</v>
      </c>
      <c r="AG99" s="223"/>
      <c r="AH99" s="223"/>
      <c r="AI99" s="223"/>
      <c r="AJ99" s="223"/>
      <c r="AK99" s="223"/>
      <c r="AM99" s="220" t="s">
        <v>408</v>
      </c>
      <c r="AN99">
        <f>[2]Одељења!U94</f>
        <v>0</v>
      </c>
      <c r="AO99" s="223"/>
      <c r="AP99" s="292">
        <f t="shared" si="67"/>
        <v>0</v>
      </c>
      <c r="AQ99" s="223"/>
      <c r="AR99" s="222"/>
      <c r="AS99" s="276">
        <f t="shared" si="68"/>
        <v>0</v>
      </c>
      <c r="AT99" s="223"/>
      <c r="AU99" s="223"/>
      <c r="AV99" s="276">
        <f>ROUNDUP(AU99/30,0)</f>
        <v>0</v>
      </c>
      <c r="AW99" s="223"/>
      <c r="AX99" s="223"/>
      <c r="AY99" s="276">
        <f>ROUNDUP(AX99/30,0)</f>
        <v>0</v>
      </c>
      <c r="AZ99" s="223"/>
      <c r="BA99" s="223"/>
      <c r="BB99" s="223"/>
      <c r="BC99" s="223"/>
      <c r="BD99" s="223"/>
    </row>
    <row r="100" spans="1:56">
      <c r="A100" s="225" t="s">
        <v>409</v>
      </c>
      <c r="B100" s="293">
        <f>[2]Одељења!E95</f>
        <v>0</v>
      </c>
      <c r="C100" s="227"/>
      <c r="D100" s="294">
        <f t="shared" si="63"/>
        <v>0</v>
      </c>
      <c r="E100" s="227"/>
      <c r="F100" s="252"/>
      <c r="G100" s="293">
        <f t="shared" si="64"/>
        <v>0</v>
      </c>
      <c r="H100" s="227"/>
      <c r="I100" s="227"/>
      <c r="J100" s="293">
        <f>ROUNDUP(I100/30,0)</f>
        <v>0</v>
      </c>
      <c r="K100" s="227"/>
      <c r="L100" s="227"/>
      <c r="M100" s="293">
        <f>ROUNDUP(L100/30,0)</f>
        <v>0</v>
      </c>
      <c r="N100" s="227"/>
      <c r="O100" s="227"/>
      <c r="P100" s="227"/>
      <c r="Q100" s="227"/>
      <c r="R100" s="227"/>
      <c r="T100" s="225" t="s">
        <v>409</v>
      </c>
      <c r="U100">
        <f>[2]Одељења!M95</f>
        <v>0</v>
      </c>
      <c r="V100" s="227"/>
      <c r="W100" s="295">
        <f t="shared" si="65"/>
        <v>0</v>
      </c>
      <c r="X100" s="227"/>
      <c r="Y100" s="252"/>
      <c r="Z100" s="296">
        <f t="shared" si="66"/>
        <v>0</v>
      </c>
      <c r="AA100" s="227"/>
      <c r="AB100" s="227"/>
      <c r="AC100" s="296">
        <f>ROUNDUP(AB100/30,0)</f>
        <v>0</v>
      </c>
      <c r="AD100" s="227"/>
      <c r="AE100" s="227"/>
      <c r="AF100" s="296">
        <f>ROUNDUP(AE100/30,0)</f>
        <v>0</v>
      </c>
      <c r="AG100" s="227"/>
      <c r="AH100" s="227"/>
      <c r="AI100" s="227"/>
      <c r="AJ100" s="227"/>
      <c r="AK100" s="227"/>
      <c r="AM100" s="225" t="s">
        <v>409</v>
      </c>
      <c r="AN100">
        <f>[2]Одељења!U95</f>
        <v>0</v>
      </c>
      <c r="AO100" s="227"/>
      <c r="AP100" s="297">
        <f t="shared" si="67"/>
        <v>0</v>
      </c>
      <c r="AQ100" s="227"/>
      <c r="AR100" s="252"/>
      <c r="AS100" s="298">
        <f t="shared" si="68"/>
        <v>0</v>
      </c>
      <c r="AT100" s="227"/>
      <c r="AU100" s="227"/>
      <c r="AV100" s="298">
        <f>ROUNDUP(AU100/30,0)</f>
        <v>0</v>
      </c>
      <c r="AW100" s="227"/>
      <c r="AX100" s="227"/>
      <c r="AY100" s="298">
        <f>ROUNDUP(AX100/30,0)</f>
        <v>0</v>
      </c>
      <c r="AZ100" s="227"/>
      <c r="BA100" s="227"/>
      <c r="BB100" s="227"/>
      <c r="BC100" s="227"/>
      <c r="BD100" s="227"/>
    </row>
    <row r="101" spans="1:56">
      <c r="A101" s="313" t="s">
        <v>13</v>
      </c>
      <c r="B101" s="314">
        <f t="shared" ref="B101:R101" si="69">SUM(B93:B100)</f>
        <v>0</v>
      </c>
      <c r="C101" s="314">
        <f t="shared" si="69"/>
        <v>0</v>
      </c>
      <c r="D101" s="314">
        <f t="shared" si="69"/>
        <v>0</v>
      </c>
      <c r="E101" s="314">
        <f t="shared" si="69"/>
        <v>0</v>
      </c>
      <c r="F101" s="314">
        <f t="shared" si="69"/>
        <v>0</v>
      </c>
      <c r="G101" s="314">
        <f t="shared" si="69"/>
        <v>0</v>
      </c>
      <c r="H101" s="314">
        <f t="shared" si="69"/>
        <v>0</v>
      </c>
      <c r="I101" s="314">
        <f t="shared" si="69"/>
        <v>0</v>
      </c>
      <c r="J101" s="314">
        <f t="shared" si="69"/>
        <v>0</v>
      </c>
      <c r="K101" s="314">
        <f t="shared" si="69"/>
        <v>0</v>
      </c>
      <c r="L101" s="314">
        <f t="shared" si="69"/>
        <v>0</v>
      </c>
      <c r="M101" s="314">
        <f t="shared" si="69"/>
        <v>0</v>
      </c>
      <c r="N101" s="314">
        <f t="shared" si="69"/>
        <v>0</v>
      </c>
      <c r="O101" s="314">
        <f t="shared" si="69"/>
        <v>0</v>
      </c>
      <c r="P101" s="314">
        <f t="shared" si="69"/>
        <v>0</v>
      </c>
      <c r="Q101" s="314">
        <f t="shared" si="69"/>
        <v>0</v>
      </c>
      <c r="R101" s="314">
        <f t="shared" si="69"/>
        <v>0</v>
      </c>
      <c r="T101" s="301" t="s">
        <v>13</v>
      </c>
      <c r="U101" s="302">
        <f t="shared" ref="U101:AK101" si="70">SUM(U93:U100)</f>
        <v>0</v>
      </c>
      <c r="V101" s="302">
        <f t="shared" si="70"/>
        <v>0</v>
      </c>
      <c r="W101" s="302">
        <f t="shared" si="70"/>
        <v>0</v>
      </c>
      <c r="X101" s="302">
        <f t="shared" si="70"/>
        <v>0</v>
      </c>
      <c r="Y101" s="302">
        <f t="shared" si="70"/>
        <v>0</v>
      </c>
      <c r="Z101" s="302">
        <f t="shared" si="70"/>
        <v>0</v>
      </c>
      <c r="AA101" s="302">
        <f t="shared" si="70"/>
        <v>0</v>
      </c>
      <c r="AB101" s="302">
        <f t="shared" si="70"/>
        <v>0</v>
      </c>
      <c r="AC101" s="302">
        <f t="shared" si="70"/>
        <v>0</v>
      </c>
      <c r="AD101" s="302">
        <f t="shared" si="70"/>
        <v>0</v>
      </c>
      <c r="AE101" s="302">
        <f t="shared" si="70"/>
        <v>0</v>
      </c>
      <c r="AF101" s="302">
        <f t="shared" si="70"/>
        <v>0</v>
      </c>
      <c r="AG101" s="302">
        <f t="shared" si="70"/>
        <v>0</v>
      </c>
      <c r="AH101" s="302">
        <f t="shared" si="70"/>
        <v>0</v>
      </c>
      <c r="AI101" s="302">
        <f t="shared" si="70"/>
        <v>0</v>
      </c>
      <c r="AJ101" s="302">
        <f t="shared" si="70"/>
        <v>0</v>
      </c>
      <c r="AK101" s="302">
        <f t="shared" si="70"/>
        <v>0</v>
      </c>
      <c r="AM101" s="303" t="s">
        <v>13</v>
      </c>
      <c r="AN101" s="304">
        <f t="shared" ref="AN101:BD101" si="71">SUM(AN93:AN100)</f>
        <v>0</v>
      </c>
      <c r="AO101" s="304">
        <f t="shared" si="71"/>
        <v>0</v>
      </c>
      <c r="AP101" s="304">
        <f t="shared" si="71"/>
        <v>0</v>
      </c>
      <c r="AQ101" s="304">
        <f t="shared" si="71"/>
        <v>0</v>
      </c>
      <c r="AR101" s="304">
        <f t="shared" si="71"/>
        <v>0</v>
      </c>
      <c r="AS101" s="304">
        <f t="shared" si="71"/>
        <v>0</v>
      </c>
      <c r="AT101" s="304">
        <f t="shared" si="71"/>
        <v>0</v>
      </c>
      <c r="AU101" s="304">
        <f t="shared" si="71"/>
        <v>0</v>
      </c>
      <c r="AV101" s="304">
        <f t="shared" si="71"/>
        <v>0</v>
      </c>
      <c r="AW101" s="304">
        <f t="shared" si="71"/>
        <v>0</v>
      </c>
      <c r="AX101" s="304">
        <f t="shared" si="71"/>
        <v>0</v>
      </c>
      <c r="AY101" s="304">
        <f t="shared" si="71"/>
        <v>0</v>
      </c>
      <c r="AZ101" s="304">
        <f t="shared" si="71"/>
        <v>0</v>
      </c>
      <c r="BA101" s="304">
        <f t="shared" si="71"/>
        <v>0</v>
      </c>
      <c r="BB101" s="304">
        <f t="shared" si="71"/>
        <v>0</v>
      </c>
      <c r="BC101" s="304">
        <f t="shared" si="71"/>
        <v>0</v>
      </c>
      <c r="BD101" s="304">
        <f t="shared" si="71"/>
        <v>0</v>
      </c>
    </row>
    <row r="102" spans="1:56">
      <c r="A102" s="311">
        <f>'[2]Подаци о школи'!B14</f>
        <v>0</v>
      </c>
      <c r="T102" s="311">
        <f>'[2]Подаци о школи'!B14</f>
        <v>0</v>
      </c>
      <c r="AM102" s="311">
        <f>'[2]Подаци о школи'!B14</f>
        <v>0</v>
      </c>
    </row>
    <row r="103" spans="1:56" s="214" customFormat="1" ht="84">
      <c r="A103" s="280" t="s">
        <v>471</v>
      </c>
      <c r="B103" s="281" t="s">
        <v>396</v>
      </c>
      <c r="C103" s="282" t="s">
        <v>416</v>
      </c>
      <c r="D103" s="282" t="s">
        <v>459</v>
      </c>
      <c r="E103" s="282" t="s">
        <v>417</v>
      </c>
      <c r="F103" s="282" t="s">
        <v>418</v>
      </c>
      <c r="G103" s="282" t="s">
        <v>460</v>
      </c>
      <c r="H103" s="282" t="s">
        <v>419</v>
      </c>
      <c r="I103" s="282" t="s">
        <v>431</v>
      </c>
      <c r="J103" s="282" t="s">
        <v>461</v>
      </c>
      <c r="K103" s="282" t="s">
        <v>462</v>
      </c>
      <c r="L103" s="282" t="s">
        <v>433</v>
      </c>
      <c r="M103" s="282" t="s">
        <v>463</v>
      </c>
      <c r="N103" s="282" t="s">
        <v>434</v>
      </c>
      <c r="O103" s="282" t="s">
        <v>435</v>
      </c>
      <c r="P103" s="282" t="s">
        <v>436</v>
      </c>
      <c r="Q103" s="282" t="s">
        <v>437</v>
      </c>
      <c r="R103" s="282" t="s">
        <v>438</v>
      </c>
      <c r="T103" s="283" t="s">
        <v>471</v>
      </c>
      <c r="U103" s="284" t="s">
        <v>396</v>
      </c>
      <c r="V103" s="285" t="s">
        <v>416</v>
      </c>
      <c r="W103" s="285" t="s">
        <v>459</v>
      </c>
      <c r="X103" s="285" t="s">
        <v>417</v>
      </c>
      <c r="Y103" s="285" t="s">
        <v>418</v>
      </c>
      <c r="Z103" s="285" t="s">
        <v>460</v>
      </c>
      <c r="AA103" s="285" t="s">
        <v>419</v>
      </c>
      <c r="AB103" s="285" t="s">
        <v>431</v>
      </c>
      <c r="AC103" s="285" t="s">
        <v>461</v>
      </c>
      <c r="AD103" s="285" t="s">
        <v>462</v>
      </c>
      <c r="AE103" s="285" t="s">
        <v>433</v>
      </c>
      <c r="AF103" s="285" t="s">
        <v>463</v>
      </c>
      <c r="AG103" s="285" t="s">
        <v>434</v>
      </c>
      <c r="AH103" s="285" t="s">
        <v>435</v>
      </c>
      <c r="AI103" s="285" t="s">
        <v>436</v>
      </c>
      <c r="AJ103" s="285" t="s">
        <v>437</v>
      </c>
      <c r="AK103" s="285" t="s">
        <v>438</v>
      </c>
      <c r="AM103" s="286" t="s">
        <v>471</v>
      </c>
      <c r="AN103" s="287" t="s">
        <v>396</v>
      </c>
      <c r="AO103" s="288" t="s">
        <v>416</v>
      </c>
      <c r="AP103" s="288" t="s">
        <v>459</v>
      </c>
      <c r="AQ103" s="288" t="s">
        <v>417</v>
      </c>
      <c r="AR103" s="288" t="s">
        <v>418</v>
      </c>
      <c r="AS103" s="288" t="s">
        <v>460</v>
      </c>
      <c r="AT103" s="288" t="s">
        <v>419</v>
      </c>
      <c r="AU103" s="288" t="s">
        <v>431</v>
      </c>
      <c r="AV103" s="288" t="s">
        <v>461</v>
      </c>
      <c r="AW103" s="288" t="s">
        <v>462</v>
      </c>
      <c r="AX103" s="288" t="s">
        <v>433</v>
      </c>
      <c r="AY103" s="288" t="s">
        <v>463</v>
      </c>
      <c r="AZ103" s="288" t="s">
        <v>434</v>
      </c>
      <c r="BA103" s="288" t="s">
        <v>435</v>
      </c>
      <c r="BB103" s="288" t="s">
        <v>436</v>
      </c>
      <c r="BC103" s="288" t="s">
        <v>437</v>
      </c>
      <c r="BD103" s="288" t="s">
        <v>438</v>
      </c>
    </row>
    <row r="104" spans="1:56">
      <c r="A104" s="220" t="s">
        <v>402</v>
      </c>
      <c r="B104" s="274">
        <f>[2]Одељења!E99</f>
        <v>0</v>
      </c>
      <c r="C104" s="222"/>
      <c r="D104" s="289">
        <f>ROUNDUP(C104/30,0)</f>
        <v>0</v>
      </c>
      <c r="E104" s="222"/>
      <c r="F104" s="222"/>
      <c r="G104" s="274">
        <f>ROUNDUP(F104/30,0)</f>
        <v>0</v>
      </c>
      <c r="H104" s="223"/>
      <c r="I104" s="274"/>
      <c r="J104" s="274"/>
      <c r="K104" s="274"/>
      <c r="L104" s="274"/>
      <c r="M104" s="274"/>
      <c r="N104" s="274"/>
      <c r="O104" s="274"/>
      <c r="P104" s="274"/>
      <c r="Q104" s="223"/>
      <c r="R104" s="223"/>
      <c r="T104" s="220" t="s">
        <v>402</v>
      </c>
      <c r="U104">
        <f>[2]Одељења!M99</f>
        <v>0</v>
      </c>
      <c r="V104" s="222"/>
      <c r="W104" s="290">
        <f>ROUNDUP(V104/30,0)</f>
        <v>0</v>
      </c>
      <c r="X104" s="222"/>
      <c r="Y104" s="222"/>
      <c r="Z104" s="291">
        <f>ROUNDUP(Y104/30,0)</f>
        <v>0</v>
      </c>
      <c r="AA104" s="223"/>
      <c r="AB104" s="291"/>
      <c r="AC104" s="291"/>
      <c r="AD104" s="291"/>
      <c r="AE104" s="291"/>
      <c r="AF104" s="291"/>
      <c r="AG104" s="291"/>
      <c r="AH104" s="291"/>
      <c r="AI104" s="291"/>
      <c r="AJ104" s="223"/>
      <c r="AK104" s="223"/>
      <c r="AM104" s="220" t="s">
        <v>402</v>
      </c>
      <c r="AN104">
        <f>[2]Одељења!U99</f>
        <v>0</v>
      </c>
      <c r="AO104" s="222"/>
      <c r="AP104" s="292">
        <f>ROUNDUP(AO104/30,0)</f>
        <v>0</v>
      </c>
      <c r="AQ104" s="222"/>
      <c r="AR104" s="222"/>
      <c r="AS104" s="276">
        <f>ROUNDUP(AR104/30,0)</f>
        <v>0</v>
      </c>
      <c r="AT104" s="223"/>
      <c r="AU104" s="276"/>
      <c r="AV104" s="276"/>
      <c r="AW104" s="276"/>
      <c r="AX104" s="276"/>
      <c r="AY104" s="276"/>
      <c r="AZ104" s="276"/>
      <c r="BA104" s="276"/>
      <c r="BB104" s="276"/>
      <c r="BC104" s="223"/>
      <c r="BD104" s="223"/>
    </row>
    <row r="105" spans="1:56">
      <c r="A105" s="220" t="s">
        <v>403</v>
      </c>
      <c r="B105" s="274">
        <f>[2]Одељења!E100</f>
        <v>0</v>
      </c>
      <c r="C105" s="223"/>
      <c r="D105" s="289">
        <f t="shared" ref="D105:D111" si="72">ROUNDUP(C105/30,0)</f>
        <v>0</v>
      </c>
      <c r="E105" s="223"/>
      <c r="F105" s="222"/>
      <c r="G105" s="274">
        <f t="shared" ref="G105:G111" si="73">ROUNDUP(F105/30,0)</f>
        <v>0</v>
      </c>
      <c r="H105" s="223"/>
      <c r="I105" s="274"/>
      <c r="J105" s="274"/>
      <c r="K105" s="274"/>
      <c r="L105" s="274"/>
      <c r="M105" s="274"/>
      <c r="N105" s="274"/>
      <c r="O105" s="274"/>
      <c r="P105" s="274"/>
      <c r="Q105" s="223"/>
      <c r="R105" s="223"/>
      <c r="T105" s="220" t="s">
        <v>403</v>
      </c>
      <c r="U105">
        <f>[2]Одељења!M100</f>
        <v>0</v>
      </c>
      <c r="V105" s="223"/>
      <c r="W105" s="290">
        <f t="shared" ref="W105:W111" si="74">ROUNDUP(V105/30,0)</f>
        <v>0</v>
      </c>
      <c r="X105" s="223"/>
      <c r="Y105" s="222"/>
      <c r="Z105" s="291">
        <f t="shared" ref="Z105:Z111" si="75">ROUNDUP(Y105/30,0)</f>
        <v>0</v>
      </c>
      <c r="AA105" s="223"/>
      <c r="AB105" s="291"/>
      <c r="AC105" s="291"/>
      <c r="AD105" s="291"/>
      <c r="AE105" s="291"/>
      <c r="AF105" s="291"/>
      <c r="AG105" s="291"/>
      <c r="AH105" s="291"/>
      <c r="AI105" s="291"/>
      <c r="AJ105" s="223"/>
      <c r="AK105" s="223"/>
      <c r="AM105" s="220" t="s">
        <v>403</v>
      </c>
      <c r="AN105">
        <f>[2]Одељења!U100</f>
        <v>0</v>
      </c>
      <c r="AO105" s="223"/>
      <c r="AP105" s="292">
        <f t="shared" ref="AP105:AP111" si="76">ROUNDUP(AO105/30,0)</f>
        <v>0</v>
      </c>
      <c r="AQ105" s="223"/>
      <c r="AR105" s="222"/>
      <c r="AS105" s="276">
        <f t="shared" ref="AS105:AS111" si="77">ROUNDUP(AR105/30,0)</f>
        <v>0</v>
      </c>
      <c r="AT105" s="223"/>
      <c r="AU105" s="276"/>
      <c r="AV105" s="276"/>
      <c r="AW105" s="276"/>
      <c r="AX105" s="276"/>
      <c r="AY105" s="276"/>
      <c r="AZ105" s="276"/>
      <c r="BA105" s="276"/>
      <c r="BB105" s="276"/>
      <c r="BC105" s="223"/>
      <c r="BD105" s="223"/>
    </row>
    <row r="106" spans="1:56">
      <c r="A106" s="220" t="s">
        <v>404</v>
      </c>
      <c r="B106" s="274">
        <f>[2]Одељења!E101</f>
        <v>0</v>
      </c>
      <c r="C106" s="223"/>
      <c r="D106" s="289">
        <f t="shared" si="72"/>
        <v>0</v>
      </c>
      <c r="E106" s="223"/>
      <c r="F106" s="222"/>
      <c r="G106" s="274">
        <f t="shared" si="73"/>
        <v>0</v>
      </c>
      <c r="H106" s="223"/>
      <c r="I106" s="274"/>
      <c r="J106" s="274"/>
      <c r="K106" s="274"/>
      <c r="L106" s="274"/>
      <c r="M106" s="274"/>
      <c r="N106" s="274"/>
      <c r="O106" s="274"/>
      <c r="P106" s="274"/>
      <c r="Q106" s="223"/>
      <c r="R106" s="223"/>
      <c r="T106" s="220" t="s">
        <v>404</v>
      </c>
      <c r="U106">
        <f>[2]Одељења!M101</f>
        <v>0</v>
      </c>
      <c r="V106" s="223"/>
      <c r="W106" s="290">
        <f t="shared" si="74"/>
        <v>0</v>
      </c>
      <c r="X106" s="223"/>
      <c r="Y106" s="222"/>
      <c r="Z106" s="291">
        <f t="shared" si="75"/>
        <v>0</v>
      </c>
      <c r="AA106" s="223"/>
      <c r="AB106" s="291"/>
      <c r="AC106" s="291"/>
      <c r="AD106" s="291"/>
      <c r="AE106" s="291"/>
      <c r="AF106" s="291"/>
      <c r="AG106" s="291"/>
      <c r="AH106" s="291"/>
      <c r="AI106" s="291"/>
      <c r="AJ106" s="223"/>
      <c r="AK106" s="223"/>
      <c r="AM106" s="220" t="s">
        <v>404</v>
      </c>
      <c r="AN106">
        <f>[2]Одељења!U101</f>
        <v>0</v>
      </c>
      <c r="AO106" s="223"/>
      <c r="AP106" s="292">
        <f t="shared" si="76"/>
        <v>0</v>
      </c>
      <c r="AQ106" s="223"/>
      <c r="AR106" s="222"/>
      <c r="AS106" s="276">
        <f t="shared" si="77"/>
        <v>0</v>
      </c>
      <c r="AT106" s="223"/>
      <c r="AU106" s="276"/>
      <c r="AV106" s="276"/>
      <c r="AW106" s="276"/>
      <c r="AX106" s="276"/>
      <c r="AY106" s="276"/>
      <c r="AZ106" s="276"/>
      <c r="BA106" s="276"/>
      <c r="BB106" s="276"/>
      <c r="BC106" s="223"/>
      <c r="BD106" s="223"/>
    </row>
    <row r="107" spans="1:56">
      <c r="A107" s="220" t="s">
        <v>405</v>
      </c>
      <c r="B107" s="274">
        <f>[2]Одељења!E102</f>
        <v>0</v>
      </c>
      <c r="C107" s="223"/>
      <c r="D107" s="289">
        <f t="shared" si="72"/>
        <v>0</v>
      </c>
      <c r="E107" s="223"/>
      <c r="F107" s="222"/>
      <c r="G107" s="274">
        <f t="shared" si="73"/>
        <v>0</v>
      </c>
      <c r="H107" s="223"/>
      <c r="I107" s="274"/>
      <c r="J107" s="274"/>
      <c r="K107" s="274"/>
      <c r="L107" s="274"/>
      <c r="M107" s="274"/>
      <c r="N107" s="274"/>
      <c r="O107" s="274"/>
      <c r="P107" s="274"/>
      <c r="Q107" s="223"/>
      <c r="R107" s="223"/>
      <c r="T107" s="220" t="s">
        <v>405</v>
      </c>
      <c r="U107">
        <f>[2]Одељења!M102</f>
        <v>0</v>
      </c>
      <c r="V107" s="223"/>
      <c r="W107" s="290">
        <f t="shared" si="74"/>
        <v>0</v>
      </c>
      <c r="X107" s="223"/>
      <c r="Y107" s="222"/>
      <c r="Z107" s="291">
        <f t="shared" si="75"/>
        <v>0</v>
      </c>
      <c r="AA107" s="223"/>
      <c r="AB107" s="291"/>
      <c r="AC107" s="291"/>
      <c r="AD107" s="291"/>
      <c r="AE107" s="291"/>
      <c r="AF107" s="291"/>
      <c r="AG107" s="291"/>
      <c r="AH107" s="291"/>
      <c r="AI107" s="291"/>
      <c r="AJ107" s="223"/>
      <c r="AK107" s="223"/>
      <c r="AM107" s="220" t="s">
        <v>405</v>
      </c>
      <c r="AN107">
        <f>[2]Одељења!U102</f>
        <v>0</v>
      </c>
      <c r="AO107" s="223"/>
      <c r="AP107" s="292">
        <f t="shared" si="76"/>
        <v>0</v>
      </c>
      <c r="AQ107" s="223"/>
      <c r="AR107" s="222"/>
      <c r="AS107" s="276">
        <f t="shared" si="77"/>
        <v>0</v>
      </c>
      <c r="AT107" s="223"/>
      <c r="AU107" s="276"/>
      <c r="AV107" s="276"/>
      <c r="AW107" s="276"/>
      <c r="AX107" s="276"/>
      <c r="AY107" s="276"/>
      <c r="AZ107" s="276"/>
      <c r="BA107" s="276"/>
      <c r="BB107" s="276"/>
      <c r="BC107" s="223"/>
      <c r="BD107" s="223"/>
    </row>
    <row r="108" spans="1:56">
      <c r="A108" s="220" t="s">
        <v>406</v>
      </c>
      <c r="B108" s="274">
        <f>[2]Одељења!E103</f>
        <v>0</v>
      </c>
      <c r="C108" s="223"/>
      <c r="D108" s="289">
        <f t="shared" si="72"/>
        <v>0</v>
      </c>
      <c r="E108" s="223"/>
      <c r="F108" s="222"/>
      <c r="G108" s="274">
        <f t="shared" si="73"/>
        <v>0</v>
      </c>
      <c r="H108" s="223"/>
      <c r="I108" s="223"/>
      <c r="J108" s="274">
        <f>ROUNDUP(I108/30,0)</f>
        <v>0</v>
      </c>
      <c r="K108" s="223"/>
      <c r="L108" s="223"/>
      <c r="M108" s="274">
        <f>ROUNDUP(L108/30,0)</f>
        <v>0</v>
      </c>
      <c r="N108" s="223"/>
      <c r="O108" s="223"/>
      <c r="P108" s="223"/>
      <c r="Q108" s="223"/>
      <c r="R108" s="223"/>
      <c r="T108" s="220" t="s">
        <v>406</v>
      </c>
      <c r="U108">
        <f>[2]Одељења!M103</f>
        <v>0</v>
      </c>
      <c r="V108" s="223"/>
      <c r="W108" s="290">
        <f t="shared" si="74"/>
        <v>0</v>
      </c>
      <c r="X108" s="223"/>
      <c r="Y108" s="222"/>
      <c r="Z108" s="291">
        <f t="shared" si="75"/>
        <v>0</v>
      </c>
      <c r="AA108" s="223"/>
      <c r="AB108" s="223"/>
      <c r="AC108" s="291">
        <f>ROUNDUP(AB108/30,0)</f>
        <v>0</v>
      </c>
      <c r="AD108" s="223"/>
      <c r="AE108" s="223"/>
      <c r="AF108" s="291">
        <f>ROUNDUP(AE108/30,0)</f>
        <v>0</v>
      </c>
      <c r="AG108" s="223"/>
      <c r="AH108" s="223"/>
      <c r="AI108" s="223"/>
      <c r="AJ108" s="223"/>
      <c r="AK108" s="223"/>
      <c r="AM108" s="220" t="s">
        <v>406</v>
      </c>
      <c r="AN108">
        <f>[2]Одељења!U103</f>
        <v>0</v>
      </c>
      <c r="AO108" s="223"/>
      <c r="AP108" s="292">
        <f t="shared" si="76"/>
        <v>0</v>
      </c>
      <c r="AQ108" s="223"/>
      <c r="AR108" s="222"/>
      <c r="AS108" s="276">
        <f t="shared" si="77"/>
        <v>0</v>
      </c>
      <c r="AT108" s="223"/>
      <c r="AU108" s="223"/>
      <c r="AV108" s="276">
        <f>ROUNDUP(AU108/30,0)</f>
        <v>0</v>
      </c>
      <c r="AW108" s="223"/>
      <c r="AX108" s="223"/>
      <c r="AY108" s="276">
        <f>ROUNDUP(AX108/30,0)</f>
        <v>0</v>
      </c>
      <c r="AZ108" s="223"/>
      <c r="BA108" s="223"/>
      <c r="BB108" s="223"/>
      <c r="BC108" s="223"/>
      <c r="BD108" s="223"/>
    </row>
    <row r="109" spans="1:56">
      <c r="A109" s="220" t="s">
        <v>407</v>
      </c>
      <c r="B109" s="274">
        <f>[2]Одељења!E104</f>
        <v>0</v>
      </c>
      <c r="C109" s="223"/>
      <c r="D109" s="289">
        <f t="shared" si="72"/>
        <v>0</v>
      </c>
      <c r="E109" s="223"/>
      <c r="F109" s="222"/>
      <c r="G109" s="274">
        <f t="shared" si="73"/>
        <v>0</v>
      </c>
      <c r="H109" s="223"/>
      <c r="I109" s="223"/>
      <c r="J109" s="274">
        <f>ROUNDUP(I109/30,0)</f>
        <v>0</v>
      </c>
      <c r="K109" s="223"/>
      <c r="L109" s="223"/>
      <c r="M109" s="274">
        <f>ROUNDUP(L109/30,0)</f>
        <v>0</v>
      </c>
      <c r="N109" s="223"/>
      <c r="O109" s="223"/>
      <c r="P109" s="223"/>
      <c r="Q109" s="223"/>
      <c r="R109" s="223"/>
      <c r="T109" s="220" t="s">
        <v>407</v>
      </c>
      <c r="U109">
        <f>[2]Одељења!M104</f>
        <v>0</v>
      </c>
      <c r="V109" s="223"/>
      <c r="W109" s="290">
        <f t="shared" si="74"/>
        <v>0</v>
      </c>
      <c r="X109" s="223"/>
      <c r="Y109" s="222"/>
      <c r="Z109" s="291">
        <f t="shared" si="75"/>
        <v>0</v>
      </c>
      <c r="AA109" s="223"/>
      <c r="AB109" s="223"/>
      <c r="AC109" s="291">
        <f>ROUNDUP(AB109/30,0)</f>
        <v>0</v>
      </c>
      <c r="AD109" s="223"/>
      <c r="AE109" s="223"/>
      <c r="AF109" s="291">
        <f>ROUNDUP(AE109/30,0)</f>
        <v>0</v>
      </c>
      <c r="AG109" s="223"/>
      <c r="AH109" s="223"/>
      <c r="AI109" s="223"/>
      <c r="AJ109" s="223"/>
      <c r="AK109" s="223"/>
      <c r="AM109" s="220" t="s">
        <v>407</v>
      </c>
      <c r="AN109">
        <f>[2]Одељења!U104</f>
        <v>0</v>
      </c>
      <c r="AO109" s="223"/>
      <c r="AP109" s="292">
        <f t="shared" si="76"/>
        <v>0</v>
      </c>
      <c r="AQ109" s="223"/>
      <c r="AR109" s="222"/>
      <c r="AS109" s="276">
        <f t="shared" si="77"/>
        <v>0</v>
      </c>
      <c r="AT109" s="223"/>
      <c r="AU109" s="223"/>
      <c r="AV109" s="276">
        <f>ROUNDUP(AU109/30,0)</f>
        <v>0</v>
      </c>
      <c r="AW109" s="223"/>
      <c r="AX109" s="223"/>
      <c r="AY109" s="276">
        <f>ROUNDUP(AX109/30,0)</f>
        <v>0</v>
      </c>
      <c r="AZ109" s="223"/>
      <c r="BA109" s="223"/>
      <c r="BB109" s="223"/>
      <c r="BC109" s="223"/>
      <c r="BD109" s="223"/>
    </row>
    <row r="110" spans="1:56">
      <c r="A110" s="220" t="s">
        <v>408</v>
      </c>
      <c r="B110" s="274">
        <f>[2]Одељења!E105</f>
        <v>0</v>
      </c>
      <c r="C110" s="223"/>
      <c r="D110" s="289">
        <f t="shared" si="72"/>
        <v>0</v>
      </c>
      <c r="E110" s="223"/>
      <c r="F110" s="222"/>
      <c r="G110" s="274">
        <f t="shared" si="73"/>
        <v>0</v>
      </c>
      <c r="H110" s="223"/>
      <c r="I110" s="223"/>
      <c r="J110" s="274">
        <f>ROUNDUP(I110/30,0)</f>
        <v>0</v>
      </c>
      <c r="K110" s="223"/>
      <c r="L110" s="223"/>
      <c r="M110" s="274">
        <f>ROUNDUP(L110/30,0)</f>
        <v>0</v>
      </c>
      <c r="N110" s="223"/>
      <c r="O110" s="223"/>
      <c r="P110" s="223"/>
      <c r="Q110" s="223"/>
      <c r="R110" s="223"/>
      <c r="T110" s="220" t="s">
        <v>408</v>
      </c>
      <c r="U110">
        <f>[2]Одељења!M105</f>
        <v>0</v>
      </c>
      <c r="V110" s="223"/>
      <c r="W110" s="290">
        <f t="shared" si="74"/>
        <v>0</v>
      </c>
      <c r="X110" s="223"/>
      <c r="Y110" s="222"/>
      <c r="Z110" s="291">
        <f t="shared" si="75"/>
        <v>0</v>
      </c>
      <c r="AA110" s="223"/>
      <c r="AB110" s="223"/>
      <c r="AC110" s="291">
        <f>ROUNDUP(AB110/30,0)</f>
        <v>0</v>
      </c>
      <c r="AD110" s="223"/>
      <c r="AE110" s="223"/>
      <c r="AF110" s="291">
        <f>ROUNDUP(AE110/30,0)</f>
        <v>0</v>
      </c>
      <c r="AG110" s="223"/>
      <c r="AH110" s="223"/>
      <c r="AI110" s="223"/>
      <c r="AJ110" s="223"/>
      <c r="AK110" s="223"/>
      <c r="AM110" s="220" t="s">
        <v>408</v>
      </c>
      <c r="AN110">
        <f>[2]Одељења!U105</f>
        <v>0</v>
      </c>
      <c r="AO110" s="223"/>
      <c r="AP110" s="292">
        <f t="shared" si="76"/>
        <v>0</v>
      </c>
      <c r="AQ110" s="223"/>
      <c r="AR110" s="222"/>
      <c r="AS110" s="276">
        <f t="shared" si="77"/>
        <v>0</v>
      </c>
      <c r="AT110" s="223"/>
      <c r="AU110" s="223"/>
      <c r="AV110" s="276">
        <f>ROUNDUP(AU110/30,0)</f>
        <v>0</v>
      </c>
      <c r="AW110" s="223"/>
      <c r="AX110" s="223"/>
      <c r="AY110" s="276">
        <f>ROUNDUP(AX110/30,0)</f>
        <v>0</v>
      </c>
      <c r="AZ110" s="223"/>
      <c r="BA110" s="223"/>
      <c r="BB110" s="223"/>
      <c r="BC110" s="223"/>
      <c r="BD110" s="223"/>
    </row>
    <row r="111" spans="1:56">
      <c r="A111" s="225" t="s">
        <v>409</v>
      </c>
      <c r="B111" s="293">
        <f>[2]Одељења!E106</f>
        <v>0</v>
      </c>
      <c r="C111" s="227"/>
      <c r="D111" s="294">
        <f t="shared" si="72"/>
        <v>0</v>
      </c>
      <c r="E111" s="227"/>
      <c r="F111" s="252"/>
      <c r="G111" s="293">
        <f t="shared" si="73"/>
        <v>0</v>
      </c>
      <c r="H111" s="227"/>
      <c r="I111" s="227"/>
      <c r="J111" s="293">
        <f>ROUNDUP(I111/30,0)</f>
        <v>0</v>
      </c>
      <c r="K111" s="227"/>
      <c r="L111" s="227"/>
      <c r="M111" s="293">
        <f>ROUNDUP(L111/30,0)</f>
        <v>0</v>
      </c>
      <c r="N111" s="227"/>
      <c r="O111" s="227"/>
      <c r="P111" s="227"/>
      <c r="Q111" s="227"/>
      <c r="R111" s="227"/>
      <c r="T111" s="225" t="s">
        <v>409</v>
      </c>
      <c r="U111">
        <f>[2]Одељења!M106</f>
        <v>0</v>
      </c>
      <c r="V111" s="227"/>
      <c r="W111" s="295">
        <f t="shared" si="74"/>
        <v>0</v>
      </c>
      <c r="X111" s="227"/>
      <c r="Y111" s="252"/>
      <c r="Z111" s="296">
        <f t="shared" si="75"/>
        <v>0</v>
      </c>
      <c r="AA111" s="227"/>
      <c r="AB111" s="227"/>
      <c r="AC111" s="296">
        <f>ROUNDUP(AB111/30,0)</f>
        <v>0</v>
      </c>
      <c r="AD111" s="227"/>
      <c r="AE111" s="227"/>
      <c r="AF111" s="296">
        <f>ROUNDUP(AE111/30,0)</f>
        <v>0</v>
      </c>
      <c r="AG111" s="227"/>
      <c r="AH111" s="227"/>
      <c r="AI111" s="227"/>
      <c r="AJ111" s="227"/>
      <c r="AK111" s="227"/>
      <c r="AM111" s="225" t="s">
        <v>409</v>
      </c>
      <c r="AN111">
        <f>[2]Одељења!U106</f>
        <v>0</v>
      </c>
      <c r="AO111" s="227"/>
      <c r="AP111" s="297">
        <f t="shared" si="76"/>
        <v>0</v>
      </c>
      <c r="AQ111" s="227"/>
      <c r="AR111" s="252"/>
      <c r="AS111" s="298">
        <f t="shared" si="77"/>
        <v>0</v>
      </c>
      <c r="AT111" s="227"/>
      <c r="AU111" s="227"/>
      <c r="AV111" s="298">
        <f>ROUNDUP(AU111/30,0)</f>
        <v>0</v>
      </c>
      <c r="AW111" s="227"/>
      <c r="AX111" s="227"/>
      <c r="AY111" s="298">
        <f>ROUNDUP(AX111/30,0)</f>
        <v>0</v>
      </c>
      <c r="AZ111" s="227"/>
      <c r="BA111" s="227"/>
      <c r="BB111" s="227"/>
      <c r="BC111" s="227"/>
      <c r="BD111" s="227"/>
    </row>
    <row r="112" spans="1:56">
      <c r="A112" s="313" t="s">
        <v>13</v>
      </c>
      <c r="B112" s="314">
        <f t="shared" ref="B112:R112" si="78">SUM(B104:B111)</f>
        <v>0</v>
      </c>
      <c r="C112" s="314">
        <f t="shared" si="78"/>
        <v>0</v>
      </c>
      <c r="D112" s="314">
        <f t="shared" si="78"/>
        <v>0</v>
      </c>
      <c r="E112" s="314">
        <f t="shared" si="78"/>
        <v>0</v>
      </c>
      <c r="F112" s="314">
        <f t="shared" si="78"/>
        <v>0</v>
      </c>
      <c r="G112" s="314">
        <f t="shared" si="78"/>
        <v>0</v>
      </c>
      <c r="H112" s="314">
        <f t="shared" si="78"/>
        <v>0</v>
      </c>
      <c r="I112" s="314">
        <f t="shared" si="78"/>
        <v>0</v>
      </c>
      <c r="J112" s="314">
        <f t="shared" si="78"/>
        <v>0</v>
      </c>
      <c r="K112" s="314">
        <f t="shared" si="78"/>
        <v>0</v>
      </c>
      <c r="L112" s="314">
        <f t="shared" si="78"/>
        <v>0</v>
      </c>
      <c r="M112" s="314">
        <f t="shared" si="78"/>
        <v>0</v>
      </c>
      <c r="N112" s="314">
        <f t="shared" si="78"/>
        <v>0</v>
      </c>
      <c r="O112" s="314">
        <f t="shared" si="78"/>
        <v>0</v>
      </c>
      <c r="P112" s="314">
        <f t="shared" si="78"/>
        <v>0</v>
      </c>
      <c r="Q112" s="314">
        <f t="shared" si="78"/>
        <v>0</v>
      </c>
      <c r="R112" s="314">
        <f t="shared" si="78"/>
        <v>0</v>
      </c>
      <c r="T112" s="301" t="s">
        <v>13</v>
      </c>
      <c r="U112" s="302">
        <f t="shared" ref="U112:AK112" si="79">SUM(U104:U111)</f>
        <v>0</v>
      </c>
      <c r="V112" s="302">
        <f t="shared" si="79"/>
        <v>0</v>
      </c>
      <c r="W112" s="302">
        <f t="shared" si="79"/>
        <v>0</v>
      </c>
      <c r="X112" s="302">
        <f t="shared" si="79"/>
        <v>0</v>
      </c>
      <c r="Y112" s="302">
        <f t="shared" si="79"/>
        <v>0</v>
      </c>
      <c r="Z112" s="302">
        <f t="shared" si="79"/>
        <v>0</v>
      </c>
      <c r="AA112" s="302">
        <f t="shared" si="79"/>
        <v>0</v>
      </c>
      <c r="AB112" s="302">
        <f t="shared" si="79"/>
        <v>0</v>
      </c>
      <c r="AC112" s="302">
        <f t="shared" si="79"/>
        <v>0</v>
      </c>
      <c r="AD112" s="302">
        <f t="shared" si="79"/>
        <v>0</v>
      </c>
      <c r="AE112" s="302">
        <f t="shared" si="79"/>
        <v>0</v>
      </c>
      <c r="AF112" s="302">
        <f t="shared" si="79"/>
        <v>0</v>
      </c>
      <c r="AG112" s="302">
        <f t="shared" si="79"/>
        <v>0</v>
      </c>
      <c r="AH112" s="302">
        <f t="shared" si="79"/>
        <v>0</v>
      </c>
      <c r="AI112" s="302">
        <f t="shared" si="79"/>
        <v>0</v>
      </c>
      <c r="AJ112" s="302">
        <f t="shared" si="79"/>
        <v>0</v>
      </c>
      <c r="AK112" s="302">
        <f t="shared" si="79"/>
        <v>0</v>
      </c>
      <c r="AM112" s="303" t="s">
        <v>13</v>
      </c>
      <c r="AN112" s="304">
        <f t="shared" ref="AN112:BD112" si="80">SUM(AN104:AN111)</f>
        <v>0</v>
      </c>
      <c r="AO112" s="304">
        <f t="shared" si="80"/>
        <v>0</v>
      </c>
      <c r="AP112" s="304">
        <f t="shared" si="80"/>
        <v>0</v>
      </c>
      <c r="AQ112" s="304">
        <f t="shared" si="80"/>
        <v>0</v>
      </c>
      <c r="AR112" s="304">
        <f t="shared" si="80"/>
        <v>0</v>
      </c>
      <c r="AS112" s="304">
        <f t="shared" si="80"/>
        <v>0</v>
      </c>
      <c r="AT112" s="304">
        <f t="shared" si="80"/>
        <v>0</v>
      </c>
      <c r="AU112" s="304">
        <f t="shared" si="80"/>
        <v>0</v>
      </c>
      <c r="AV112" s="304">
        <f t="shared" si="80"/>
        <v>0</v>
      </c>
      <c r="AW112" s="304">
        <f t="shared" si="80"/>
        <v>0</v>
      </c>
      <c r="AX112" s="304">
        <f t="shared" si="80"/>
        <v>0</v>
      </c>
      <c r="AY112" s="304">
        <f t="shared" si="80"/>
        <v>0</v>
      </c>
      <c r="AZ112" s="304">
        <f t="shared" si="80"/>
        <v>0</v>
      </c>
      <c r="BA112" s="304">
        <f t="shared" si="80"/>
        <v>0</v>
      </c>
      <c r="BB112" s="304">
        <f t="shared" si="80"/>
        <v>0</v>
      </c>
      <c r="BC112" s="304">
        <f t="shared" si="80"/>
        <v>0</v>
      </c>
      <c r="BD112" s="304">
        <f t="shared" si="80"/>
        <v>0</v>
      </c>
    </row>
    <row r="113" spans="1:56">
      <c r="A113" s="311">
        <f>'[2]Подаци о школи'!B15</f>
        <v>0</v>
      </c>
      <c r="T113" s="311">
        <f>'[2]Подаци о школи'!B15</f>
        <v>0</v>
      </c>
      <c r="AM113" s="311">
        <f>'[2]Подаци о школи'!B15</f>
        <v>0</v>
      </c>
    </row>
    <row r="114" spans="1:56" s="214" customFormat="1" ht="84">
      <c r="A114" s="280" t="s">
        <v>472</v>
      </c>
      <c r="B114" s="281" t="s">
        <v>396</v>
      </c>
      <c r="C114" s="282" t="s">
        <v>416</v>
      </c>
      <c r="D114" s="282" t="s">
        <v>459</v>
      </c>
      <c r="E114" s="282" t="s">
        <v>417</v>
      </c>
      <c r="F114" s="282" t="s">
        <v>418</v>
      </c>
      <c r="G114" s="282" t="s">
        <v>460</v>
      </c>
      <c r="H114" s="282" t="s">
        <v>419</v>
      </c>
      <c r="I114" s="282" t="s">
        <v>431</v>
      </c>
      <c r="J114" s="282" t="s">
        <v>461</v>
      </c>
      <c r="K114" s="282" t="s">
        <v>462</v>
      </c>
      <c r="L114" s="282" t="s">
        <v>433</v>
      </c>
      <c r="M114" s="282" t="s">
        <v>463</v>
      </c>
      <c r="N114" s="282" t="s">
        <v>434</v>
      </c>
      <c r="O114" s="282" t="s">
        <v>435</v>
      </c>
      <c r="P114" s="282" t="s">
        <v>436</v>
      </c>
      <c r="Q114" s="282" t="s">
        <v>437</v>
      </c>
      <c r="R114" s="282" t="s">
        <v>438</v>
      </c>
      <c r="T114" s="283" t="s">
        <v>472</v>
      </c>
      <c r="U114" s="284" t="s">
        <v>396</v>
      </c>
      <c r="V114" s="285" t="s">
        <v>416</v>
      </c>
      <c r="W114" s="285" t="s">
        <v>459</v>
      </c>
      <c r="X114" s="285" t="s">
        <v>417</v>
      </c>
      <c r="Y114" s="285" t="s">
        <v>418</v>
      </c>
      <c r="Z114" s="285" t="s">
        <v>460</v>
      </c>
      <c r="AA114" s="285" t="s">
        <v>419</v>
      </c>
      <c r="AB114" s="285" t="s">
        <v>431</v>
      </c>
      <c r="AC114" s="285" t="s">
        <v>461</v>
      </c>
      <c r="AD114" s="285" t="s">
        <v>462</v>
      </c>
      <c r="AE114" s="285" t="s">
        <v>433</v>
      </c>
      <c r="AF114" s="285" t="s">
        <v>463</v>
      </c>
      <c r="AG114" s="285" t="s">
        <v>434</v>
      </c>
      <c r="AH114" s="285" t="s">
        <v>435</v>
      </c>
      <c r="AI114" s="285" t="s">
        <v>436</v>
      </c>
      <c r="AJ114" s="285" t="s">
        <v>437</v>
      </c>
      <c r="AK114" s="285" t="s">
        <v>438</v>
      </c>
      <c r="AM114" s="286" t="s">
        <v>472</v>
      </c>
      <c r="AN114" s="287" t="s">
        <v>396</v>
      </c>
      <c r="AO114" s="288" t="s">
        <v>416</v>
      </c>
      <c r="AP114" s="288" t="s">
        <v>459</v>
      </c>
      <c r="AQ114" s="288" t="s">
        <v>417</v>
      </c>
      <c r="AR114" s="288" t="s">
        <v>418</v>
      </c>
      <c r="AS114" s="288" t="s">
        <v>460</v>
      </c>
      <c r="AT114" s="288" t="s">
        <v>419</v>
      </c>
      <c r="AU114" s="288" t="s">
        <v>431</v>
      </c>
      <c r="AV114" s="288" t="s">
        <v>461</v>
      </c>
      <c r="AW114" s="288" t="s">
        <v>462</v>
      </c>
      <c r="AX114" s="288" t="s">
        <v>433</v>
      </c>
      <c r="AY114" s="288" t="s">
        <v>463</v>
      </c>
      <c r="AZ114" s="288" t="s">
        <v>434</v>
      </c>
      <c r="BA114" s="288" t="s">
        <v>435</v>
      </c>
      <c r="BB114" s="288" t="s">
        <v>436</v>
      </c>
      <c r="BC114" s="288" t="s">
        <v>437</v>
      </c>
      <c r="BD114" s="288" t="s">
        <v>438</v>
      </c>
    </row>
    <row r="115" spans="1:56">
      <c r="A115" s="220" t="s">
        <v>402</v>
      </c>
      <c r="B115" s="274">
        <f>[2]Одељења!E110</f>
        <v>0</v>
      </c>
      <c r="C115" s="222"/>
      <c r="D115" s="289">
        <f>ROUNDUP(C115/30,0)</f>
        <v>0</v>
      </c>
      <c r="E115" s="222"/>
      <c r="F115" s="222"/>
      <c r="G115" s="274">
        <f>ROUNDUP(F115/30,0)</f>
        <v>0</v>
      </c>
      <c r="H115" s="223"/>
      <c r="I115" s="274"/>
      <c r="J115" s="274"/>
      <c r="K115" s="274"/>
      <c r="L115" s="274"/>
      <c r="M115" s="274"/>
      <c r="N115" s="274"/>
      <c r="O115" s="274"/>
      <c r="P115" s="274"/>
      <c r="Q115" s="223"/>
      <c r="R115" s="223"/>
      <c r="T115" s="220" t="s">
        <v>402</v>
      </c>
      <c r="U115">
        <f>[2]Одељења!M110</f>
        <v>0</v>
      </c>
      <c r="V115" s="222"/>
      <c r="W115" s="290">
        <f>ROUNDUP(V115/30,0)</f>
        <v>0</v>
      </c>
      <c r="X115" s="222"/>
      <c r="Y115" s="222"/>
      <c r="Z115" s="291">
        <f>ROUNDUP(Y115/30,0)</f>
        <v>0</v>
      </c>
      <c r="AA115" s="223"/>
      <c r="AB115" s="291"/>
      <c r="AC115" s="291"/>
      <c r="AD115" s="291"/>
      <c r="AE115" s="291"/>
      <c r="AF115" s="291"/>
      <c r="AG115" s="291"/>
      <c r="AH115" s="291"/>
      <c r="AI115" s="291"/>
      <c r="AJ115" s="223"/>
      <c r="AK115" s="223"/>
      <c r="AM115" s="220" t="s">
        <v>402</v>
      </c>
      <c r="AN115">
        <f>[2]Одељења!U110</f>
        <v>0</v>
      </c>
      <c r="AO115" s="222"/>
      <c r="AP115" s="292">
        <f>ROUNDUP(AO115/30,0)</f>
        <v>0</v>
      </c>
      <c r="AQ115" s="222"/>
      <c r="AR115" s="222"/>
      <c r="AS115" s="276">
        <f>ROUNDUP(AR115/30,0)</f>
        <v>0</v>
      </c>
      <c r="AT115" s="223"/>
      <c r="AU115" s="276"/>
      <c r="AV115" s="276"/>
      <c r="AW115" s="276"/>
      <c r="AX115" s="276"/>
      <c r="AY115" s="276"/>
      <c r="AZ115" s="276"/>
      <c r="BA115" s="276"/>
      <c r="BB115" s="276"/>
      <c r="BC115" s="223"/>
      <c r="BD115" s="223"/>
    </row>
    <row r="116" spans="1:56">
      <c r="A116" s="220" t="s">
        <v>403</v>
      </c>
      <c r="B116" s="274">
        <f>[2]Одељења!E111</f>
        <v>0</v>
      </c>
      <c r="C116" s="223"/>
      <c r="D116" s="289">
        <f t="shared" ref="D116:D122" si="81">ROUNDUP(C116/30,0)</f>
        <v>0</v>
      </c>
      <c r="E116" s="223"/>
      <c r="F116" s="222"/>
      <c r="G116" s="274">
        <f t="shared" ref="G116:G122" si="82">ROUNDUP(F116/30,0)</f>
        <v>0</v>
      </c>
      <c r="H116" s="223"/>
      <c r="I116" s="274"/>
      <c r="J116" s="274"/>
      <c r="K116" s="274"/>
      <c r="L116" s="274"/>
      <c r="M116" s="274"/>
      <c r="N116" s="274"/>
      <c r="O116" s="274"/>
      <c r="P116" s="274"/>
      <c r="Q116" s="223"/>
      <c r="R116" s="223"/>
      <c r="T116" s="220" t="s">
        <v>403</v>
      </c>
      <c r="U116">
        <f>[2]Одељења!M111</f>
        <v>0</v>
      </c>
      <c r="V116" s="223"/>
      <c r="W116" s="290">
        <f t="shared" ref="W116:W122" si="83">ROUNDUP(V116/30,0)</f>
        <v>0</v>
      </c>
      <c r="X116" s="223"/>
      <c r="Y116" s="222"/>
      <c r="Z116" s="291">
        <f t="shared" ref="Z116:Z122" si="84">ROUNDUP(Y116/30,0)</f>
        <v>0</v>
      </c>
      <c r="AA116" s="223"/>
      <c r="AB116" s="291"/>
      <c r="AC116" s="291"/>
      <c r="AD116" s="291"/>
      <c r="AE116" s="291"/>
      <c r="AF116" s="291"/>
      <c r="AG116" s="291"/>
      <c r="AH116" s="291"/>
      <c r="AI116" s="291"/>
      <c r="AJ116" s="223"/>
      <c r="AK116" s="223"/>
      <c r="AM116" s="220" t="s">
        <v>403</v>
      </c>
      <c r="AN116">
        <f>[2]Одељења!U111</f>
        <v>0</v>
      </c>
      <c r="AO116" s="223"/>
      <c r="AP116" s="292">
        <f t="shared" ref="AP116:AP122" si="85">ROUNDUP(AO116/30,0)</f>
        <v>0</v>
      </c>
      <c r="AQ116" s="223"/>
      <c r="AR116" s="222"/>
      <c r="AS116" s="276">
        <f t="shared" ref="AS116:AS122" si="86">ROUNDUP(AR116/30,0)</f>
        <v>0</v>
      </c>
      <c r="AT116" s="223"/>
      <c r="AU116" s="276"/>
      <c r="AV116" s="276"/>
      <c r="AW116" s="276"/>
      <c r="AX116" s="276"/>
      <c r="AY116" s="276"/>
      <c r="AZ116" s="276"/>
      <c r="BA116" s="276"/>
      <c r="BB116" s="276"/>
      <c r="BC116" s="223"/>
      <c r="BD116" s="223"/>
    </row>
    <row r="117" spans="1:56">
      <c r="A117" s="220" t="s">
        <v>404</v>
      </c>
      <c r="B117" s="274">
        <f>[2]Одељења!E112</f>
        <v>0</v>
      </c>
      <c r="C117" s="223"/>
      <c r="D117" s="289">
        <f t="shared" si="81"/>
        <v>0</v>
      </c>
      <c r="E117" s="223"/>
      <c r="F117" s="222"/>
      <c r="G117" s="274">
        <f t="shared" si="82"/>
        <v>0</v>
      </c>
      <c r="H117" s="223"/>
      <c r="I117" s="274"/>
      <c r="J117" s="274"/>
      <c r="K117" s="274"/>
      <c r="L117" s="274"/>
      <c r="M117" s="274"/>
      <c r="N117" s="274"/>
      <c r="O117" s="274"/>
      <c r="P117" s="274"/>
      <c r="Q117" s="223"/>
      <c r="R117" s="223"/>
      <c r="T117" s="220" t="s">
        <v>404</v>
      </c>
      <c r="U117">
        <f>[2]Одељења!M112</f>
        <v>0</v>
      </c>
      <c r="V117" s="223"/>
      <c r="W117" s="290">
        <f t="shared" si="83"/>
        <v>0</v>
      </c>
      <c r="X117" s="223"/>
      <c r="Y117" s="222"/>
      <c r="Z117" s="291">
        <f t="shared" si="84"/>
        <v>0</v>
      </c>
      <c r="AA117" s="223"/>
      <c r="AB117" s="291"/>
      <c r="AC117" s="291"/>
      <c r="AD117" s="291"/>
      <c r="AE117" s="291"/>
      <c r="AF117" s="291"/>
      <c r="AG117" s="291"/>
      <c r="AH117" s="291"/>
      <c r="AI117" s="291"/>
      <c r="AJ117" s="223"/>
      <c r="AK117" s="223"/>
      <c r="AM117" s="220" t="s">
        <v>404</v>
      </c>
      <c r="AN117">
        <f>[2]Одељења!U112</f>
        <v>0</v>
      </c>
      <c r="AO117" s="223"/>
      <c r="AP117" s="292">
        <f t="shared" si="85"/>
        <v>0</v>
      </c>
      <c r="AQ117" s="223"/>
      <c r="AR117" s="222"/>
      <c r="AS117" s="276">
        <f t="shared" si="86"/>
        <v>0</v>
      </c>
      <c r="AT117" s="223"/>
      <c r="AU117" s="276"/>
      <c r="AV117" s="276"/>
      <c r="AW117" s="276"/>
      <c r="AX117" s="276"/>
      <c r="AY117" s="276"/>
      <c r="AZ117" s="276"/>
      <c r="BA117" s="276"/>
      <c r="BB117" s="276"/>
      <c r="BC117" s="223"/>
      <c r="BD117" s="223"/>
    </row>
    <row r="118" spans="1:56">
      <c r="A118" s="220" t="s">
        <v>405</v>
      </c>
      <c r="B118" s="274">
        <f>[2]Одељења!E113</f>
        <v>0</v>
      </c>
      <c r="C118" s="223"/>
      <c r="D118" s="289">
        <f t="shared" si="81"/>
        <v>0</v>
      </c>
      <c r="E118" s="223"/>
      <c r="F118" s="222"/>
      <c r="G118" s="274">
        <f t="shared" si="82"/>
        <v>0</v>
      </c>
      <c r="H118" s="223"/>
      <c r="I118" s="274"/>
      <c r="J118" s="274"/>
      <c r="K118" s="274"/>
      <c r="L118" s="274"/>
      <c r="M118" s="274"/>
      <c r="N118" s="274"/>
      <c r="O118" s="274"/>
      <c r="P118" s="274"/>
      <c r="Q118" s="223"/>
      <c r="R118" s="223"/>
      <c r="T118" s="220" t="s">
        <v>405</v>
      </c>
      <c r="U118">
        <f>[2]Одељења!M113</f>
        <v>0</v>
      </c>
      <c r="V118" s="223"/>
      <c r="W118" s="290">
        <f t="shared" si="83"/>
        <v>0</v>
      </c>
      <c r="X118" s="223"/>
      <c r="Y118" s="222"/>
      <c r="Z118" s="291">
        <f t="shared" si="84"/>
        <v>0</v>
      </c>
      <c r="AA118" s="223"/>
      <c r="AB118" s="291"/>
      <c r="AC118" s="291"/>
      <c r="AD118" s="291"/>
      <c r="AE118" s="291"/>
      <c r="AF118" s="291"/>
      <c r="AG118" s="291"/>
      <c r="AH118" s="291"/>
      <c r="AI118" s="291"/>
      <c r="AJ118" s="223"/>
      <c r="AK118" s="223"/>
      <c r="AM118" s="220" t="s">
        <v>405</v>
      </c>
      <c r="AN118">
        <f>[2]Одељења!U113</f>
        <v>0</v>
      </c>
      <c r="AO118" s="223"/>
      <c r="AP118" s="292">
        <f t="shared" si="85"/>
        <v>0</v>
      </c>
      <c r="AQ118" s="223"/>
      <c r="AR118" s="222"/>
      <c r="AS118" s="276">
        <f t="shared" si="86"/>
        <v>0</v>
      </c>
      <c r="AT118" s="223"/>
      <c r="AU118" s="276"/>
      <c r="AV118" s="276"/>
      <c r="AW118" s="276"/>
      <c r="AX118" s="276"/>
      <c r="AY118" s="276"/>
      <c r="AZ118" s="276"/>
      <c r="BA118" s="276"/>
      <c r="BB118" s="276"/>
      <c r="BC118" s="223"/>
      <c r="BD118" s="223"/>
    </row>
    <row r="119" spans="1:56">
      <c r="A119" s="220" t="s">
        <v>406</v>
      </c>
      <c r="B119" s="274">
        <f>[2]Одељења!E114</f>
        <v>0</v>
      </c>
      <c r="C119" s="223"/>
      <c r="D119" s="289">
        <f t="shared" si="81"/>
        <v>0</v>
      </c>
      <c r="E119" s="223"/>
      <c r="F119" s="222"/>
      <c r="G119" s="274">
        <f t="shared" si="82"/>
        <v>0</v>
      </c>
      <c r="H119" s="223"/>
      <c r="I119" s="223"/>
      <c r="J119" s="274">
        <f>ROUNDUP(I119/30,0)</f>
        <v>0</v>
      </c>
      <c r="K119" s="223"/>
      <c r="L119" s="223"/>
      <c r="M119" s="274">
        <f>ROUNDUP(L119/30,0)</f>
        <v>0</v>
      </c>
      <c r="N119" s="223"/>
      <c r="O119" s="223"/>
      <c r="P119" s="223"/>
      <c r="Q119" s="223"/>
      <c r="R119" s="223"/>
      <c r="T119" s="220" t="s">
        <v>406</v>
      </c>
      <c r="U119">
        <f>[2]Одељења!M114</f>
        <v>0</v>
      </c>
      <c r="V119" s="223"/>
      <c r="W119" s="290">
        <f t="shared" si="83"/>
        <v>0</v>
      </c>
      <c r="X119" s="223"/>
      <c r="Y119" s="222"/>
      <c r="Z119" s="291">
        <f t="shared" si="84"/>
        <v>0</v>
      </c>
      <c r="AA119" s="223"/>
      <c r="AB119" s="223"/>
      <c r="AC119" s="291">
        <f>ROUNDUP(AB119/30,0)</f>
        <v>0</v>
      </c>
      <c r="AD119" s="223"/>
      <c r="AE119" s="223"/>
      <c r="AF119" s="291">
        <f>ROUNDUP(AE119/30,0)</f>
        <v>0</v>
      </c>
      <c r="AG119" s="223"/>
      <c r="AH119" s="223"/>
      <c r="AI119" s="223"/>
      <c r="AJ119" s="223"/>
      <c r="AK119" s="223"/>
      <c r="AM119" s="220" t="s">
        <v>406</v>
      </c>
      <c r="AN119">
        <f>[2]Одељења!U114</f>
        <v>0</v>
      </c>
      <c r="AO119" s="223"/>
      <c r="AP119" s="292">
        <f t="shared" si="85"/>
        <v>0</v>
      </c>
      <c r="AQ119" s="223"/>
      <c r="AR119" s="222"/>
      <c r="AS119" s="276">
        <f t="shared" si="86"/>
        <v>0</v>
      </c>
      <c r="AT119" s="223"/>
      <c r="AU119" s="223"/>
      <c r="AV119" s="276">
        <f>ROUNDUP(AU119/30,0)</f>
        <v>0</v>
      </c>
      <c r="AW119" s="223"/>
      <c r="AX119" s="223"/>
      <c r="AY119" s="276">
        <f>ROUNDUP(AX119/30,0)</f>
        <v>0</v>
      </c>
      <c r="AZ119" s="223"/>
      <c r="BA119" s="223"/>
      <c r="BB119" s="223"/>
      <c r="BC119" s="223"/>
      <c r="BD119" s="223"/>
    </row>
    <row r="120" spans="1:56">
      <c r="A120" s="220" t="s">
        <v>407</v>
      </c>
      <c r="B120" s="274">
        <f>[2]Одељења!E115</f>
        <v>0</v>
      </c>
      <c r="C120" s="223"/>
      <c r="D120" s="289">
        <f t="shared" si="81"/>
        <v>0</v>
      </c>
      <c r="E120" s="223"/>
      <c r="F120" s="222"/>
      <c r="G120" s="274">
        <f t="shared" si="82"/>
        <v>0</v>
      </c>
      <c r="H120" s="223"/>
      <c r="I120" s="223"/>
      <c r="J120" s="274">
        <f>ROUNDUP(I120/30,0)</f>
        <v>0</v>
      </c>
      <c r="K120" s="223"/>
      <c r="L120" s="223"/>
      <c r="M120" s="274">
        <f>ROUNDUP(L120/30,0)</f>
        <v>0</v>
      </c>
      <c r="N120" s="223"/>
      <c r="O120" s="223"/>
      <c r="P120" s="223"/>
      <c r="Q120" s="223"/>
      <c r="R120" s="223"/>
      <c r="T120" s="220" t="s">
        <v>407</v>
      </c>
      <c r="U120">
        <f>[2]Одељења!M115</f>
        <v>0</v>
      </c>
      <c r="V120" s="223"/>
      <c r="W120" s="290">
        <f t="shared" si="83"/>
        <v>0</v>
      </c>
      <c r="X120" s="223"/>
      <c r="Y120" s="222"/>
      <c r="Z120" s="291">
        <f t="shared" si="84"/>
        <v>0</v>
      </c>
      <c r="AA120" s="223"/>
      <c r="AB120" s="223"/>
      <c r="AC120" s="291">
        <f>ROUNDUP(AB120/30,0)</f>
        <v>0</v>
      </c>
      <c r="AD120" s="223"/>
      <c r="AE120" s="223"/>
      <c r="AF120" s="291">
        <f>ROUNDUP(AE120/30,0)</f>
        <v>0</v>
      </c>
      <c r="AG120" s="223"/>
      <c r="AH120" s="223"/>
      <c r="AI120" s="223"/>
      <c r="AJ120" s="223"/>
      <c r="AK120" s="223"/>
      <c r="AM120" s="220" t="s">
        <v>407</v>
      </c>
      <c r="AN120">
        <f>[2]Одељења!U115</f>
        <v>0</v>
      </c>
      <c r="AO120" s="223"/>
      <c r="AP120" s="292">
        <f t="shared" si="85"/>
        <v>0</v>
      </c>
      <c r="AQ120" s="223"/>
      <c r="AR120" s="222"/>
      <c r="AS120" s="276">
        <f t="shared" si="86"/>
        <v>0</v>
      </c>
      <c r="AT120" s="223"/>
      <c r="AU120" s="223"/>
      <c r="AV120" s="276">
        <f>ROUNDUP(AU120/30,0)</f>
        <v>0</v>
      </c>
      <c r="AW120" s="223"/>
      <c r="AX120" s="223"/>
      <c r="AY120" s="276">
        <f>ROUNDUP(AX120/30,0)</f>
        <v>0</v>
      </c>
      <c r="AZ120" s="223"/>
      <c r="BA120" s="223"/>
      <c r="BB120" s="223"/>
      <c r="BC120" s="223"/>
      <c r="BD120" s="223"/>
    </row>
    <row r="121" spans="1:56">
      <c r="A121" s="220" t="s">
        <v>408</v>
      </c>
      <c r="B121" s="274">
        <f>[2]Одељења!E116</f>
        <v>0</v>
      </c>
      <c r="C121" s="223"/>
      <c r="D121" s="289">
        <f t="shared" si="81"/>
        <v>0</v>
      </c>
      <c r="E121" s="223"/>
      <c r="F121" s="222"/>
      <c r="G121" s="274">
        <f t="shared" si="82"/>
        <v>0</v>
      </c>
      <c r="H121" s="223"/>
      <c r="I121" s="223"/>
      <c r="J121" s="274">
        <f>ROUNDUP(I121/30,0)</f>
        <v>0</v>
      </c>
      <c r="K121" s="223"/>
      <c r="L121" s="223"/>
      <c r="M121" s="274">
        <f>ROUNDUP(L121/30,0)</f>
        <v>0</v>
      </c>
      <c r="N121" s="223"/>
      <c r="O121" s="223"/>
      <c r="P121" s="223"/>
      <c r="Q121" s="223"/>
      <c r="R121" s="223"/>
      <c r="T121" s="220" t="s">
        <v>408</v>
      </c>
      <c r="U121">
        <f>[2]Одељења!M116</f>
        <v>0</v>
      </c>
      <c r="V121" s="223"/>
      <c r="W121" s="290">
        <f t="shared" si="83"/>
        <v>0</v>
      </c>
      <c r="X121" s="223"/>
      <c r="Y121" s="222"/>
      <c r="Z121" s="291">
        <f t="shared" si="84"/>
        <v>0</v>
      </c>
      <c r="AA121" s="223"/>
      <c r="AB121" s="223"/>
      <c r="AC121" s="291">
        <f>ROUNDUP(AB121/30,0)</f>
        <v>0</v>
      </c>
      <c r="AD121" s="223"/>
      <c r="AE121" s="223"/>
      <c r="AF121" s="291">
        <f>ROUNDUP(AE121/30,0)</f>
        <v>0</v>
      </c>
      <c r="AG121" s="223"/>
      <c r="AH121" s="223"/>
      <c r="AI121" s="223"/>
      <c r="AJ121" s="223"/>
      <c r="AK121" s="223"/>
      <c r="AM121" s="220" t="s">
        <v>408</v>
      </c>
      <c r="AN121">
        <f>[2]Одељења!U116</f>
        <v>0</v>
      </c>
      <c r="AO121" s="223"/>
      <c r="AP121" s="292">
        <f t="shared" si="85"/>
        <v>0</v>
      </c>
      <c r="AQ121" s="223"/>
      <c r="AR121" s="222"/>
      <c r="AS121" s="276">
        <f t="shared" si="86"/>
        <v>0</v>
      </c>
      <c r="AT121" s="223"/>
      <c r="AU121" s="223"/>
      <c r="AV121" s="276">
        <f>ROUNDUP(AU121/30,0)</f>
        <v>0</v>
      </c>
      <c r="AW121" s="223"/>
      <c r="AX121" s="223"/>
      <c r="AY121" s="276">
        <f>ROUNDUP(AX121/30,0)</f>
        <v>0</v>
      </c>
      <c r="AZ121" s="223"/>
      <c r="BA121" s="223"/>
      <c r="BB121" s="223"/>
      <c r="BC121" s="223"/>
      <c r="BD121" s="223"/>
    </row>
    <row r="122" spans="1:56">
      <c r="A122" s="225" t="s">
        <v>409</v>
      </c>
      <c r="B122" s="293">
        <f>[2]Одељења!E117</f>
        <v>0</v>
      </c>
      <c r="C122" s="227"/>
      <c r="D122" s="294">
        <f t="shared" si="81"/>
        <v>0</v>
      </c>
      <c r="E122" s="227"/>
      <c r="F122" s="252"/>
      <c r="G122" s="293">
        <f t="shared" si="82"/>
        <v>0</v>
      </c>
      <c r="H122" s="227"/>
      <c r="I122" s="227"/>
      <c r="J122" s="293">
        <f>ROUNDUP(I122/30,0)</f>
        <v>0</v>
      </c>
      <c r="K122" s="227"/>
      <c r="L122" s="227"/>
      <c r="M122" s="293">
        <f>ROUNDUP(L122/30,0)</f>
        <v>0</v>
      </c>
      <c r="N122" s="227"/>
      <c r="O122" s="227"/>
      <c r="P122" s="227"/>
      <c r="Q122" s="227"/>
      <c r="R122" s="227"/>
      <c r="T122" s="225" t="s">
        <v>409</v>
      </c>
      <c r="U122">
        <f>[2]Одељења!M117</f>
        <v>0</v>
      </c>
      <c r="V122" s="227"/>
      <c r="W122" s="295">
        <f t="shared" si="83"/>
        <v>0</v>
      </c>
      <c r="X122" s="227"/>
      <c r="Y122" s="252"/>
      <c r="Z122" s="296">
        <f t="shared" si="84"/>
        <v>0</v>
      </c>
      <c r="AA122" s="227"/>
      <c r="AB122" s="227"/>
      <c r="AC122" s="296">
        <f>ROUNDUP(AB122/30,0)</f>
        <v>0</v>
      </c>
      <c r="AD122" s="227"/>
      <c r="AE122" s="227"/>
      <c r="AF122" s="296">
        <f>ROUNDUP(AE122/30,0)</f>
        <v>0</v>
      </c>
      <c r="AG122" s="227"/>
      <c r="AH122" s="227"/>
      <c r="AI122" s="227"/>
      <c r="AJ122" s="227"/>
      <c r="AK122" s="227"/>
      <c r="AM122" s="225" t="s">
        <v>409</v>
      </c>
      <c r="AN122">
        <f>[2]Одељења!U117</f>
        <v>0</v>
      </c>
      <c r="AO122" s="227"/>
      <c r="AP122" s="297">
        <f t="shared" si="85"/>
        <v>0</v>
      </c>
      <c r="AQ122" s="227"/>
      <c r="AR122" s="252"/>
      <c r="AS122" s="298">
        <f t="shared" si="86"/>
        <v>0</v>
      </c>
      <c r="AT122" s="227"/>
      <c r="AU122" s="227"/>
      <c r="AV122" s="298">
        <f>ROUNDUP(AU122/30,0)</f>
        <v>0</v>
      </c>
      <c r="AW122" s="227"/>
      <c r="AX122" s="227"/>
      <c r="AY122" s="298">
        <f>ROUNDUP(AX122/30,0)</f>
        <v>0</v>
      </c>
      <c r="AZ122" s="227"/>
      <c r="BA122" s="227"/>
      <c r="BB122" s="227"/>
      <c r="BC122" s="227"/>
      <c r="BD122" s="227"/>
    </row>
    <row r="123" spans="1:56">
      <c r="A123" s="313" t="s">
        <v>13</v>
      </c>
      <c r="B123" s="314">
        <f t="shared" ref="B123:R123" si="87">SUM(B115:B122)</f>
        <v>0</v>
      </c>
      <c r="C123" s="314">
        <f t="shared" si="87"/>
        <v>0</v>
      </c>
      <c r="D123" s="314">
        <f t="shared" si="87"/>
        <v>0</v>
      </c>
      <c r="E123" s="314">
        <f t="shared" si="87"/>
        <v>0</v>
      </c>
      <c r="F123" s="314">
        <f t="shared" si="87"/>
        <v>0</v>
      </c>
      <c r="G123" s="314">
        <f t="shared" si="87"/>
        <v>0</v>
      </c>
      <c r="H123" s="314">
        <f t="shared" si="87"/>
        <v>0</v>
      </c>
      <c r="I123" s="314">
        <f t="shared" si="87"/>
        <v>0</v>
      </c>
      <c r="J123" s="314">
        <f t="shared" si="87"/>
        <v>0</v>
      </c>
      <c r="K123" s="314">
        <f t="shared" si="87"/>
        <v>0</v>
      </c>
      <c r="L123" s="314">
        <f t="shared" si="87"/>
        <v>0</v>
      </c>
      <c r="M123" s="314">
        <f t="shared" si="87"/>
        <v>0</v>
      </c>
      <c r="N123" s="314">
        <f t="shared" si="87"/>
        <v>0</v>
      </c>
      <c r="O123" s="314">
        <f t="shared" si="87"/>
        <v>0</v>
      </c>
      <c r="P123" s="314">
        <f t="shared" si="87"/>
        <v>0</v>
      </c>
      <c r="Q123" s="314">
        <f t="shared" si="87"/>
        <v>0</v>
      </c>
      <c r="R123" s="314">
        <f t="shared" si="87"/>
        <v>0</v>
      </c>
      <c r="T123" s="301" t="s">
        <v>13</v>
      </c>
      <c r="U123" s="302">
        <f t="shared" ref="U123:AK123" si="88">SUM(U115:U122)</f>
        <v>0</v>
      </c>
      <c r="V123" s="302">
        <f t="shared" si="88"/>
        <v>0</v>
      </c>
      <c r="W123" s="302">
        <f t="shared" si="88"/>
        <v>0</v>
      </c>
      <c r="X123" s="302">
        <f t="shared" si="88"/>
        <v>0</v>
      </c>
      <c r="Y123" s="302">
        <f t="shared" si="88"/>
        <v>0</v>
      </c>
      <c r="Z123" s="302">
        <f t="shared" si="88"/>
        <v>0</v>
      </c>
      <c r="AA123" s="302">
        <f t="shared" si="88"/>
        <v>0</v>
      </c>
      <c r="AB123" s="302">
        <f t="shared" si="88"/>
        <v>0</v>
      </c>
      <c r="AC123" s="302">
        <f t="shared" si="88"/>
        <v>0</v>
      </c>
      <c r="AD123" s="302">
        <f t="shared" si="88"/>
        <v>0</v>
      </c>
      <c r="AE123" s="302">
        <f t="shared" si="88"/>
        <v>0</v>
      </c>
      <c r="AF123" s="302">
        <f t="shared" si="88"/>
        <v>0</v>
      </c>
      <c r="AG123" s="302">
        <f t="shared" si="88"/>
        <v>0</v>
      </c>
      <c r="AH123" s="302">
        <f t="shared" si="88"/>
        <v>0</v>
      </c>
      <c r="AI123" s="302">
        <f t="shared" si="88"/>
        <v>0</v>
      </c>
      <c r="AJ123" s="302">
        <f t="shared" si="88"/>
        <v>0</v>
      </c>
      <c r="AK123" s="302">
        <f t="shared" si="88"/>
        <v>0</v>
      </c>
      <c r="AM123" s="303" t="s">
        <v>13</v>
      </c>
      <c r="AN123" s="304">
        <f t="shared" ref="AN123:BD123" si="89">SUM(AN115:AN122)</f>
        <v>0</v>
      </c>
      <c r="AO123" s="304">
        <f t="shared" si="89"/>
        <v>0</v>
      </c>
      <c r="AP123" s="304">
        <f t="shared" si="89"/>
        <v>0</v>
      </c>
      <c r="AQ123" s="304">
        <f t="shared" si="89"/>
        <v>0</v>
      </c>
      <c r="AR123" s="304">
        <f t="shared" si="89"/>
        <v>0</v>
      </c>
      <c r="AS123" s="304">
        <f t="shared" si="89"/>
        <v>0</v>
      </c>
      <c r="AT123" s="304">
        <f t="shared" si="89"/>
        <v>0</v>
      </c>
      <c r="AU123" s="304">
        <f t="shared" si="89"/>
        <v>0</v>
      </c>
      <c r="AV123" s="304">
        <f t="shared" si="89"/>
        <v>0</v>
      </c>
      <c r="AW123" s="304">
        <f t="shared" si="89"/>
        <v>0</v>
      </c>
      <c r="AX123" s="304">
        <f t="shared" si="89"/>
        <v>0</v>
      </c>
      <c r="AY123" s="304">
        <f t="shared" si="89"/>
        <v>0</v>
      </c>
      <c r="AZ123" s="304">
        <f t="shared" si="89"/>
        <v>0</v>
      </c>
      <c r="BA123" s="304">
        <f t="shared" si="89"/>
        <v>0</v>
      </c>
      <c r="BB123" s="304">
        <f t="shared" si="89"/>
        <v>0</v>
      </c>
      <c r="BC123" s="304">
        <f t="shared" si="89"/>
        <v>0</v>
      </c>
      <c r="BD123" s="304">
        <f t="shared" si="89"/>
        <v>0</v>
      </c>
    </row>
    <row r="124" spans="1:56">
      <c r="A124" s="311">
        <f>'[2]Подаци о школи'!B16</f>
        <v>0</v>
      </c>
      <c r="T124" s="311">
        <f>'[2]Подаци о школи'!B16</f>
        <v>0</v>
      </c>
      <c r="AM124" s="311">
        <f>'[2]Подаци о школи'!B16</f>
        <v>0</v>
      </c>
    </row>
    <row r="125" spans="1:56" s="214" customFormat="1" ht="84">
      <c r="A125" s="280" t="s">
        <v>473</v>
      </c>
      <c r="B125" s="281" t="s">
        <v>396</v>
      </c>
      <c r="C125" s="282" t="s">
        <v>416</v>
      </c>
      <c r="D125" s="282" t="s">
        <v>459</v>
      </c>
      <c r="E125" s="282" t="s">
        <v>417</v>
      </c>
      <c r="F125" s="282" t="s">
        <v>418</v>
      </c>
      <c r="G125" s="282" t="s">
        <v>460</v>
      </c>
      <c r="H125" s="282" t="s">
        <v>419</v>
      </c>
      <c r="I125" s="282" t="s">
        <v>431</v>
      </c>
      <c r="J125" s="282" t="s">
        <v>461</v>
      </c>
      <c r="K125" s="282" t="s">
        <v>462</v>
      </c>
      <c r="L125" s="282" t="s">
        <v>433</v>
      </c>
      <c r="M125" s="282" t="s">
        <v>463</v>
      </c>
      <c r="N125" s="282" t="s">
        <v>434</v>
      </c>
      <c r="O125" s="282" t="s">
        <v>435</v>
      </c>
      <c r="P125" s="282" t="s">
        <v>436</v>
      </c>
      <c r="Q125" s="282" t="s">
        <v>437</v>
      </c>
      <c r="R125" s="282" t="s">
        <v>438</v>
      </c>
      <c r="T125" s="283" t="s">
        <v>473</v>
      </c>
      <c r="U125" s="284" t="s">
        <v>396</v>
      </c>
      <c r="V125" s="285" t="s">
        <v>416</v>
      </c>
      <c r="W125" s="285" t="s">
        <v>459</v>
      </c>
      <c r="X125" s="285" t="s">
        <v>417</v>
      </c>
      <c r="Y125" s="285" t="s">
        <v>418</v>
      </c>
      <c r="Z125" s="285" t="s">
        <v>460</v>
      </c>
      <c r="AA125" s="285" t="s">
        <v>419</v>
      </c>
      <c r="AB125" s="285" t="s">
        <v>431</v>
      </c>
      <c r="AC125" s="285" t="s">
        <v>461</v>
      </c>
      <c r="AD125" s="285" t="s">
        <v>462</v>
      </c>
      <c r="AE125" s="285" t="s">
        <v>433</v>
      </c>
      <c r="AF125" s="285" t="s">
        <v>463</v>
      </c>
      <c r="AG125" s="285" t="s">
        <v>434</v>
      </c>
      <c r="AH125" s="285" t="s">
        <v>435</v>
      </c>
      <c r="AI125" s="285" t="s">
        <v>436</v>
      </c>
      <c r="AJ125" s="285" t="s">
        <v>437</v>
      </c>
      <c r="AK125" s="285" t="s">
        <v>438</v>
      </c>
      <c r="AM125" s="286" t="s">
        <v>473</v>
      </c>
      <c r="AN125" s="287" t="s">
        <v>396</v>
      </c>
      <c r="AO125" s="288" t="s">
        <v>416</v>
      </c>
      <c r="AP125" s="288" t="s">
        <v>459</v>
      </c>
      <c r="AQ125" s="288" t="s">
        <v>417</v>
      </c>
      <c r="AR125" s="288" t="s">
        <v>418</v>
      </c>
      <c r="AS125" s="288" t="s">
        <v>460</v>
      </c>
      <c r="AT125" s="288" t="s">
        <v>419</v>
      </c>
      <c r="AU125" s="288" t="s">
        <v>431</v>
      </c>
      <c r="AV125" s="288" t="s">
        <v>461</v>
      </c>
      <c r="AW125" s="288" t="s">
        <v>462</v>
      </c>
      <c r="AX125" s="288" t="s">
        <v>433</v>
      </c>
      <c r="AY125" s="288" t="s">
        <v>463</v>
      </c>
      <c r="AZ125" s="288" t="s">
        <v>434</v>
      </c>
      <c r="BA125" s="288" t="s">
        <v>435</v>
      </c>
      <c r="BB125" s="288" t="s">
        <v>436</v>
      </c>
      <c r="BC125" s="288" t="s">
        <v>437</v>
      </c>
      <c r="BD125" s="288" t="s">
        <v>438</v>
      </c>
    </row>
    <row r="126" spans="1:56">
      <c r="A126" s="220" t="s">
        <v>402</v>
      </c>
      <c r="B126" s="274">
        <f>[2]Одељења!E121</f>
        <v>0</v>
      </c>
      <c r="C126" s="222"/>
      <c r="D126" s="289">
        <f>ROUNDUP(C126/30,0)</f>
        <v>0</v>
      </c>
      <c r="E126" s="222"/>
      <c r="F126" s="222"/>
      <c r="G126" s="274">
        <f>ROUNDUP(F126/30,0)</f>
        <v>0</v>
      </c>
      <c r="H126" s="223"/>
      <c r="I126" s="274"/>
      <c r="J126" s="274"/>
      <c r="K126" s="274"/>
      <c r="L126" s="274"/>
      <c r="M126" s="274"/>
      <c r="N126" s="274"/>
      <c r="O126" s="274"/>
      <c r="P126" s="274"/>
      <c r="Q126" s="223"/>
      <c r="R126" s="223"/>
      <c r="T126" s="220" t="s">
        <v>402</v>
      </c>
      <c r="U126">
        <f>[2]Одељења!M121</f>
        <v>0</v>
      </c>
      <c r="V126" s="222"/>
      <c r="W126" s="290">
        <f>ROUNDUP(V126/30,0)</f>
        <v>0</v>
      </c>
      <c r="X126" s="222"/>
      <c r="Y126" s="222"/>
      <c r="Z126" s="291">
        <f>ROUNDUP(Y126/30,0)</f>
        <v>0</v>
      </c>
      <c r="AA126" s="223"/>
      <c r="AB126" s="291"/>
      <c r="AC126" s="291"/>
      <c r="AD126" s="291"/>
      <c r="AE126" s="291"/>
      <c r="AF126" s="291"/>
      <c r="AG126" s="291"/>
      <c r="AH126" s="291"/>
      <c r="AI126" s="291"/>
      <c r="AJ126" s="223"/>
      <c r="AK126" s="223"/>
      <c r="AM126" s="220" t="s">
        <v>402</v>
      </c>
      <c r="AN126">
        <f>[2]Одељења!U121</f>
        <v>0</v>
      </c>
      <c r="AO126" s="222"/>
      <c r="AP126" s="292">
        <f>ROUNDUP(AO126/30,0)</f>
        <v>0</v>
      </c>
      <c r="AQ126" s="222"/>
      <c r="AR126" s="222"/>
      <c r="AS126" s="276">
        <f>ROUNDUP(AR126/30,0)</f>
        <v>0</v>
      </c>
      <c r="AT126" s="223"/>
      <c r="AU126" s="276"/>
      <c r="AV126" s="276"/>
      <c r="AW126" s="276"/>
      <c r="AX126" s="276"/>
      <c r="AY126" s="276"/>
      <c r="AZ126" s="276"/>
      <c r="BA126" s="276"/>
      <c r="BB126" s="276"/>
      <c r="BC126" s="223"/>
      <c r="BD126" s="223"/>
    </row>
    <row r="127" spans="1:56">
      <c r="A127" s="220" t="s">
        <v>403</v>
      </c>
      <c r="B127" s="274">
        <f>[2]Одељења!E122</f>
        <v>0</v>
      </c>
      <c r="C127" s="223"/>
      <c r="D127" s="289">
        <f t="shared" ref="D127:D133" si="90">ROUNDUP(C127/30,0)</f>
        <v>0</v>
      </c>
      <c r="E127" s="223"/>
      <c r="F127" s="222"/>
      <c r="G127" s="274">
        <f t="shared" ref="G127:G133" si="91">ROUNDUP(F127/30,0)</f>
        <v>0</v>
      </c>
      <c r="H127" s="223"/>
      <c r="I127" s="274"/>
      <c r="J127" s="274"/>
      <c r="K127" s="274"/>
      <c r="L127" s="274"/>
      <c r="M127" s="274"/>
      <c r="N127" s="274"/>
      <c r="O127" s="274"/>
      <c r="P127" s="274"/>
      <c r="Q127" s="223"/>
      <c r="R127" s="223"/>
      <c r="T127" s="220" t="s">
        <v>403</v>
      </c>
      <c r="U127">
        <f>[2]Одељења!M122</f>
        <v>0</v>
      </c>
      <c r="V127" s="223"/>
      <c r="W127" s="290">
        <f t="shared" ref="W127:W133" si="92">ROUNDUP(V127/30,0)</f>
        <v>0</v>
      </c>
      <c r="X127" s="223"/>
      <c r="Y127" s="222"/>
      <c r="Z127" s="291">
        <f t="shared" ref="Z127:Z133" si="93">ROUNDUP(Y127/30,0)</f>
        <v>0</v>
      </c>
      <c r="AA127" s="223"/>
      <c r="AB127" s="291"/>
      <c r="AC127" s="291"/>
      <c r="AD127" s="291"/>
      <c r="AE127" s="291"/>
      <c r="AF127" s="291"/>
      <c r="AG127" s="291"/>
      <c r="AH127" s="291"/>
      <c r="AI127" s="291"/>
      <c r="AJ127" s="223"/>
      <c r="AK127" s="223"/>
      <c r="AM127" s="220" t="s">
        <v>403</v>
      </c>
      <c r="AN127">
        <f>[2]Одељења!U122</f>
        <v>0</v>
      </c>
      <c r="AO127" s="223"/>
      <c r="AP127" s="292">
        <f t="shared" ref="AP127:AP133" si="94">ROUNDUP(AO127/30,0)</f>
        <v>0</v>
      </c>
      <c r="AQ127" s="223"/>
      <c r="AR127" s="222"/>
      <c r="AS127" s="276">
        <f t="shared" ref="AS127:AS133" si="95">ROUNDUP(AR127/30,0)</f>
        <v>0</v>
      </c>
      <c r="AT127" s="223"/>
      <c r="AU127" s="276"/>
      <c r="AV127" s="276"/>
      <c r="AW127" s="276"/>
      <c r="AX127" s="276"/>
      <c r="AY127" s="276"/>
      <c r="AZ127" s="276"/>
      <c r="BA127" s="276"/>
      <c r="BB127" s="276"/>
      <c r="BC127" s="223"/>
      <c r="BD127" s="223"/>
    </row>
    <row r="128" spans="1:56">
      <c r="A128" s="220" t="s">
        <v>404</v>
      </c>
      <c r="B128" s="274">
        <f>[2]Одељења!E123</f>
        <v>0</v>
      </c>
      <c r="C128" s="223"/>
      <c r="D128" s="289">
        <f t="shared" si="90"/>
        <v>0</v>
      </c>
      <c r="E128" s="223"/>
      <c r="F128" s="222"/>
      <c r="G128" s="274">
        <f t="shared" si="91"/>
        <v>0</v>
      </c>
      <c r="H128" s="223"/>
      <c r="I128" s="274"/>
      <c r="J128" s="274"/>
      <c r="K128" s="274"/>
      <c r="L128" s="274"/>
      <c r="M128" s="274"/>
      <c r="N128" s="274"/>
      <c r="O128" s="274"/>
      <c r="P128" s="274"/>
      <c r="Q128" s="223"/>
      <c r="R128" s="223"/>
      <c r="T128" s="220" t="s">
        <v>404</v>
      </c>
      <c r="U128">
        <f>[2]Одељења!M123</f>
        <v>0</v>
      </c>
      <c r="V128" s="223"/>
      <c r="W128" s="290">
        <f t="shared" si="92"/>
        <v>0</v>
      </c>
      <c r="X128" s="223"/>
      <c r="Y128" s="222"/>
      <c r="Z128" s="291">
        <f t="shared" si="93"/>
        <v>0</v>
      </c>
      <c r="AA128" s="223"/>
      <c r="AB128" s="291"/>
      <c r="AC128" s="291"/>
      <c r="AD128" s="291"/>
      <c r="AE128" s="291"/>
      <c r="AF128" s="291"/>
      <c r="AG128" s="291"/>
      <c r="AH128" s="291"/>
      <c r="AI128" s="291"/>
      <c r="AJ128" s="223"/>
      <c r="AK128" s="223"/>
      <c r="AM128" s="220" t="s">
        <v>404</v>
      </c>
      <c r="AN128">
        <f>[2]Одељења!U123</f>
        <v>0</v>
      </c>
      <c r="AO128" s="223"/>
      <c r="AP128" s="292">
        <f t="shared" si="94"/>
        <v>0</v>
      </c>
      <c r="AQ128" s="223"/>
      <c r="AR128" s="222"/>
      <c r="AS128" s="276">
        <f t="shared" si="95"/>
        <v>0</v>
      </c>
      <c r="AT128" s="223"/>
      <c r="AU128" s="276"/>
      <c r="AV128" s="276"/>
      <c r="AW128" s="276"/>
      <c r="AX128" s="276"/>
      <c r="AY128" s="276"/>
      <c r="AZ128" s="276"/>
      <c r="BA128" s="276"/>
      <c r="BB128" s="276"/>
      <c r="BC128" s="223"/>
      <c r="BD128" s="223"/>
    </row>
    <row r="129" spans="1:56">
      <c r="A129" s="220" t="s">
        <v>405</v>
      </c>
      <c r="B129" s="274">
        <f>[2]Одељења!E124</f>
        <v>0</v>
      </c>
      <c r="C129" s="223"/>
      <c r="D129" s="289">
        <f t="shared" si="90"/>
        <v>0</v>
      </c>
      <c r="E129" s="223"/>
      <c r="F129" s="222"/>
      <c r="G129" s="274">
        <f t="shared" si="91"/>
        <v>0</v>
      </c>
      <c r="H129" s="223"/>
      <c r="I129" s="274"/>
      <c r="J129" s="274"/>
      <c r="K129" s="274"/>
      <c r="L129" s="274"/>
      <c r="M129" s="274"/>
      <c r="N129" s="274"/>
      <c r="O129" s="274"/>
      <c r="P129" s="274"/>
      <c r="Q129" s="223"/>
      <c r="R129" s="223"/>
      <c r="T129" s="220" t="s">
        <v>405</v>
      </c>
      <c r="U129">
        <f>[2]Одељења!M124</f>
        <v>0</v>
      </c>
      <c r="V129" s="223"/>
      <c r="W129" s="290">
        <f t="shared" si="92"/>
        <v>0</v>
      </c>
      <c r="X129" s="223"/>
      <c r="Y129" s="222"/>
      <c r="Z129" s="291">
        <f t="shared" si="93"/>
        <v>0</v>
      </c>
      <c r="AA129" s="223"/>
      <c r="AB129" s="291"/>
      <c r="AC129" s="291"/>
      <c r="AD129" s="291"/>
      <c r="AE129" s="291"/>
      <c r="AF129" s="291"/>
      <c r="AG129" s="291"/>
      <c r="AH129" s="291"/>
      <c r="AI129" s="291"/>
      <c r="AJ129" s="223"/>
      <c r="AK129" s="223"/>
      <c r="AM129" s="220" t="s">
        <v>405</v>
      </c>
      <c r="AN129">
        <f>[2]Одељења!U124</f>
        <v>0</v>
      </c>
      <c r="AO129" s="223"/>
      <c r="AP129" s="292">
        <f t="shared" si="94"/>
        <v>0</v>
      </c>
      <c r="AQ129" s="223"/>
      <c r="AR129" s="222"/>
      <c r="AS129" s="276">
        <f t="shared" si="95"/>
        <v>0</v>
      </c>
      <c r="AT129" s="223"/>
      <c r="AU129" s="276"/>
      <c r="AV129" s="276"/>
      <c r="AW129" s="276"/>
      <c r="AX129" s="276"/>
      <c r="AY129" s="276"/>
      <c r="AZ129" s="276"/>
      <c r="BA129" s="276"/>
      <c r="BB129" s="276"/>
      <c r="BC129" s="223"/>
      <c r="BD129" s="223"/>
    </row>
    <row r="130" spans="1:56">
      <c r="A130" s="220" t="s">
        <v>406</v>
      </c>
      <c r="B130" s="274">
        <f>[2]Одељења!E125</f>
        <v>0</v>
      </c>
      <c r="C130" s="223"/>
      <c r="D130" s="289">
        <f t="shared" si="90"/>
        <v>0</v>
      </c>
      <c r="E130" s="223"/>
      <c r="F130" s="222"/>
      <c r="G130" s="274">
        <f t="shared" si="91"/>
        <v>0</v>
      </c>
      <c r="H130" s="223"/>
      <c r="I130" s="223"/>
      <c r="J130" s="274">
        <f>ROUNDUP(I130/30,0)</f>
        <v>0</v>
      </c>
      <c r="K130" s="223"/>
      <c r="L130" s="223"/>
      <c r="M130" s="274">
        <f>ROUNDUP(L130/30,0)</f>
        <v>0</v>
      </c>
      <c r="N130" s="223"/>
      <c r="O130" s="223"/>
      <c r="P130" s="223"/>
      <c r="Q130" s="223"/>
      <c r="R130" s="223"/>
      <c r="T130" s="220" t="s">
        <v>406</v>
      </c>
      <c r="U130">
        <f>[2]Одељења!M125</f>
        <v>0</v>
      </c>
      <c r="V130" s="223"/>
      <c r="W130" s="290">
        <f t="shared" si="92"/>
        <v>0</v>
      </c>
      <c r="X130" s="223"/>
      <c r="Y130" s="222"/>
      <c r="Z130" s="291">
        <f t="shared" si="93"/>
        <v>0</v>
      </c>
      <c r="AA130" s="223"/>
      <c r="AB130" s="223"/>
      <c r="AC130" s="291">
        <f>ROUNDUP(AB130/30,0)</f>
        <v>0</v>
      </c>
      <c r="AD130" s="223"/>
      <c r="AE130" s="223"/>
      <c r="AF130" s="291">
        <f>ROUNDUP(AE130/30,0)</f>
        <v>0</v>
      </c>
      <c r="AG130" s="223"/>
      <c r="AH130" s="223"/>
      <c r="AI130" s="223"/>
      <c r="AJ130" s="223"/>
      <c r="AK130" s="223"/>
      <c r="AM130" s="220" t="s">
        <v>406</v>
      </c>
      <c r="AN130">
        <f>[2]Одељења!U125</f>
        <v>0</v>
      </c>
      <c r="AO130" s="223"/>
      <c r="AP130" s="292">
        <f t="shared" si="94"/>
        <v>0</v>
      </c>
      <c r="AQ130" s="223"/>
      <c r="AR130" s="222"/>
      <c r="AS130" s="276">
        <f t="shared" si="95"/>
        <v>0</v>
      </c>
      <c r="AT130" s="223"/>
      <c r="AU130" s="223"/>
      <c r="AV130" s="276">
        <f>ROUNDUP(AU130/30,0)</f>
        <v>0</v>
      </c>
      <c r="AW130" s="223"/>
      <c r="AX130" s="223"/>
      <c r="AY130" s="276">
        <f>ROUNDUP(AX130/30,0)</f>
        <v>0</v>
      </c>
      <c r="AZ130" s="223"/>
      <c r="BA130" s="223"/>
      <c r="BB130" s="223"/>
      <c r="BC130" s="223"/>
      <c r="BD130" s="223"/>
    </row>
    <row r="131" spans="1:56">
      <c r="A131" s="220" t="s">
        <v>407</v>
      </c>
      <c r="B131" s="274">
        <f>[2]Одељења!E126</f>
        <v>0</v>
      </c>
      <c r="C131" s="223"/>
      <c r="D131" s="289">
        <f t="shared" si="90"/>
        <v>0</v>
      </c>
      <c r="E131" s="223"/>
      <c r="F131" s="222"/>
      <c r="G131" s="274">
        <f t="shared" si="91"/>
        <v>0</v>
      </c>
      <c r="H131" s="223"/>
      <c r="I131" s="223"/>
      <c r="J131" s="274">
        <f>ROUNDUP(I131/30,0)</f>
        <v>0</v>
      </c>
      <c r="K131" s="223"/>
      <c r="L131" s="223"/>
      <c r="M131" s="274">
        <f>ROUNDUP(L131/30,0)</f>
        <v>0</v>
      </c>
      <c r="N131" s="223"/>
      <c r="O131" s="223"/>
      <c r="P131" s="223"/>
      <c r="Q131" s="223"/>
      <c r="R131" s="223"/>
      <c r="T131" s="220" t="s">
        <v>407</v>
      </c>
      <c r="U131">
        <f>[2]Одељења!M126</f>
        <v>0</v>
      </c>
      <c r="V131" s="223"/>
      <c r="W131" s="290">
        <f t="shared" si="92"/>
        <v>0</v>
      </c>
      <c r="X131" s="223"/>
      <c r="Y131" s="222"/>
      <c r="Z131" s="291">
        <f t="shared" si="93"/>
        <v>0</v>
      </c>
      <c r="AA131" s="223"/>
      <c r="AB131" s="223"/>
      <c r="AC131" s="291">
        <f>ROUNDUP(AB131/30,0)</f>
        <v>0</v>
      </c>
      <c r="AD131" s="223"/>
      <c r="AE131" s="223"/>
      <c r="AF131" s="291">
        <f>ROUNDUP(AE131/30,0)</f>
        <v>0</v>
      </c>
      <c r="AG131" s="223"/>
      <c r="AH131" s="223"/>
      <c r="AI131" s="223"/>
      <c r="AJ131" s="223"/>
      <c r="AK131" s="223"/>
      <c r="AM131" s="220" t="s">
        <v>407</v>
      </c>
      <c r="AN131">
        <f>[2]Одељења!U126</f>
        <v>0</v>
      </c>
      <c r="AO131" s="223"/>
      <c r="AP131" s="292">
        <f t="shared" si="94"/>
        <v>0</v>
      </c>
      <c r="AQ131" s="223"/>
      <c r="AR131" s="222"/>
      <c r="AS131" s="276">
        <f t="shared" si="95"/>
        <v>0</v>
      </c>
      <c r="AT131" s="223"/>
      <c r="AU131" s="223"/>
      <c r="AV131" s="276">
        <f>ROUNDUP(AU131/30,0)</f>
        <v>0</v>
      </c>
      <c r="AW131" s="223"/>
      <c r="AX131" s="223"/>
      <c r="AY131" s="276">
        <f>ROUNDUP(AX131/30,0)</f>
        <v>0</v>
      </c>
      <c r="AZ131" s="223"/>
      <c r="BA131" s="223"/>
      <c r="BB131" s="223"/>
      <c r="BC131" s="223"/>
      <c r="BD131" s="223"/>
    </row>
    <row r="132" spans="1:56">
      <c r="A132" s="220" t="s">
        <v>408</v>
      </c>
      <c r="B132" s="274">
        <f>[2]Одељења!E127</f>
        <v>0</v>
      </c>
      <c r="C132" s="223"/>
      <c r="D132" s="289">
        <f t="shared" si="90"/>
        <v>0</v>
      </c>
      <c r="E132" s="223"/>
      <c r="F132" s="222"/>
      <c r="G132" s="274">
        <f t="shared" si="91"/>
        <v>0</v>
      </c>
      <c r="H132" s="223"/>
      <c r="I132" s="223"/>
      <c r="J132" s="274">
        <f>ROUNDUP(I132/30,0)</f>
        <v>0</v>
      </c>
      <c r="K132" s="223"/>
      <c r="L132" s="223"/>
      <c r="M132" s="274">
        <f>ROUNDUP(L132/30,0)</f>
        <v>0</v>
      </c>
      <c r="N132" s="223"/>
      <c r="O132" s="223"/>
      <c r="P132" s="223"/>
      <c r="Q132" s="223"/>
      <c r="R132" s="223"/>
      <c r="T132" s="220" t="s">
        <v>408</v>
      </c>
      <c r="U132">
        <f>[2]Одељења!M127</f>
        <v>0</v>
      </c>
      <c r="V132" s="223"/>
      <c r="W132" s="290">
        <f t="shared" si="92"/>
        <v>0</v>
      </c>
      <c r="X132" s="223"/>
      <c r="Y132" s="222"/>
      <c r="Z132" s="291">
        <f t="shared" si="93"/>
        <v>0</v>
      </c>
      <c r="AA132" s="223"/>
      <c r="AB132" s="223"/>
      <c r="AC132" s="291">
        <f>ROUNDUP(AB132/30,0)</f>
        <v>0</v>
      </c>
      <c r="AD132" s="223"/>
      <c r="AE132" s="223"/>
      <c r="AF132" s="291">
        <f>ROUNDUP(AE132/30,0)</f>
        <v>0</v>
      </c>
      <c r="AG132" s="223"/>
      <c r="AH132" s="223"/>
      <c r="AI132" s="223"/>
      <c r="AJ132" s="223"/>
      <c r="AK132" s="223"/>
      <c r="AM132" s="220" t="s">
        <v>408</v>
      </c>
      <c r="AN132">
        <f>[2]Одељења!U127</f>
        <v>0</v>
      </c>
      <c r="AO132" s="223"/>
      <c r="AP132" s="292">
        <f t="shared" si="94"/>
        <v>0</v>
      </c>
      <c r="AQ132" s="223"/>
      <c r="AR132" s="222"/>
      <c r="AS132" s="276">
        <f t="shared" si="95"/>
        <v>0</v>
      </c>
      <c r="AT132" s="223"/>
      <c r="AU132" s="223"/>
      <c r="AV132" s="276">
        <f>ROUNDUP(AU132/30,0)</f>
        <v>0</v>
      </c>
      <c r="AW132" s="223"/>
      <c r="AX132" s="223"/>
      <c r="AY132" s="276">
        <f>ROUNDUP(AX132/30,0)</f>
        <v>0</v>
      </c>
      <c r="AZ132" s="223"/>
      <c r="BA132" s="223"/>
      <c r="BB132" s="223"/>
      <c r="BC132" s="223"/>
      <c r="BD132" s="223"/>
    </row>
    <row r="133" spans="1:56">
      <c r="A133" s="225" t="s">
        <v>409</v>
      </c>
      <c r="B133" s="293">
        <f>[2]Одељења!E128</f>
        <v>0</v>
      </c>
      <c r="C133" s="227"/>
      <c r="D133" s="294">
        <f t="shared" si="90"/>
        <v>0</v>
      </c>
      <c r="E133" s="227"/>
      <c r="F133" s="252"/>
      <c r="G133" s="293">
        <f t="shared" si="91"/>
        <v>0</v>
      </c>
      <c r="H133" s="227"/>
      <c r="I133" s="227"/>
      <c r="J133" s="293">
        <f>ROUNDUP(I133/30,0)</f>
        <v>0</v>
      </c>
      <c r="K133" s="227"/>
      <c r="L133" s="227"/>
      <c r="M133" s="293">
        <f>ROUNDUP(L133/30,0)</f>
        <v>0</v>
      </c>
      <c r="N133" s="227"/>
      <c r="O133" s="227"/>
      <c r="P133" s="227"/>
      <c r="Q133" s="227"/>
      <c r="R133" s="227"/>
      <c r="T133" s="225" t="s">
        <v>409</v>
      </c>
      <c r="U133">
        <f>[2]Одељења!M128</f>
        <v>0</v>
      </c>
      <c r="V133" s="227"/>
      <c r="W133" s="295">
        <f t="shared" si="92"/>
        <v>0</v>
      </c>
      <c r="X133" s="227"/>
      <c r="Y133" s="252"/>
      <c r="Z133" s="296">
        <f t="shared" si="93"/>
        <v>0</v>
      </c>
      <c r="AA133" s="227"/>
      <c r="AB133" s="227"/>
      <c r="AC133" s="296">
        <f>ROUNDUP(AB133/30,0)</f>
        <v>0</v>
      </c>
      <c r="AD133" s="227"/>
      <c r="AE133" s="227"/>
      <c r="AF133" s="296">
        <f>ROUNDUP(AE133/30,0)</f>
        <v>0</v>
      </c>
      <c r="AG133" s="227"/>
      <c r="AH133" s="227"/>
      <c r="AI133" s="227"/>
      <c r="AJ133" s="227"/>
      <c r="AK133" s="227"/>
      <c r="AM133" s="225" t="s">
        <v>409</v>
      </c>
      <c r="AN133">
        <f>[2]Одељења!U128</f>
        <v>0</v>
      </c>
      <c r="AO133" s="227"/>
      <c r="AP133" s="297">
        <f t="shared" si="94"/>
        <v>0</v>
      </c>
      <c r="AQ133" s="227"/>
      <c r="AR133" s="252"/>
      <c r="AS133" s="298">
        <f t="shared" si="95"/>
        <v>0</v>
      </c>
      <c r="AT133" s="227"/>
      <c r="AU133" s="227"/>
      <c r="AV133" s="298">
        <f>ROUNDUP(AU133/30,0)</f>
        <v>0</v>
      </c>
      <c r="AW133" s="227"/>
      <c r="AX133" s="227"/>
      <c r="AY133" s="298">
        <f>ROUNDUP(AX133/30,0)</f>
        <v>0</v>
      </c>
      <c r="AZ133" s="227"/>
      <c r="BA133" s="227"/>
      <c r="BB133" s="227"/>
      <c r="BC133" s="227"/>
      <c r="BD133" s="227"/>
    </row>
    <row r="134" spans="1:56">
      <c r="A134" s="313" t="s">
        <v>13</v>
      </c>
      <c r="B134" s="314">
        <f t="shared" ref="B134:R134" si="96">SUM(B126:B133)</f>
        <v>0</v>
      </c>
      <c r="C134" s="314">
        <f t="shared" si="96"/>
        <v>0</v>
      </c>
      <c r="D134" s="314">
        <f t="shared" si="96"/>
        <v>0</v>
      </c>
      <c r="E134" s="314">
        <f t="shared" si="96"/>
        <v>0</v>
      </c>
      <c r="F134" s="314">
        <f t="shared" si="96"/>
        <v>0</v>
      </c>
      <c r="G134" s="314">
        <f t="shared" si="96"/>
        <v>0</v>
      </c>
      <c r="H134" s="314">
        <f t="shared" si="96"/>
        <v>0</v>
      </c>
      <c r="I134" s="314">
        <f t="shared" si="96"/>
        <v>0</v>
      </c>
      <c r="J134" s="314">
        <f t="shared" si="96"/>
        <v>0</v>
      </c>
      <c r="K134" s="314">
        <f t="shared" si="96"/>
        <v>0</v>
      </c>
      <c r="L134" s="314">
        <f t="shared" si="96"/>
        <v>0</v>
      </c>
      <c r="M134" s="314">
        <f t="shared" si="96"/>
        <v>0</v>
      </c>
      <c r="N134" s="314">
        <f t="shared" si="96"/>
        <v>0</v>
      </c>
      <c r="O134" s="314">
        <f t="shared" si="96"/>
        <v>0</v>
      </c>
      <c r="P134" s="314">
        <f t="shared" si="96"/>
        <v>0</v>
      </c>
      <c r="Q134" s="314">
        <f t="shared" si="96"/>
        <v>0</v>
      </c>
      <c r="R134" s="314">
        <f t="shared" si="96"/>
        <v>0</v>
      </c>
      <c r="T134" s="301" t="s">
        <v>13</v>
      </c>
      <c r="U134" s="302">
        <f t="shared" ref="U134:AK134" si="97">SUM(U126:U133)</f>
        <v>0</v>
      </c>
      <c r="V134" s="302">
        <f t="shared" si="97"/>
        <v>0</v>
      </c>
      <c r="W134" s="302">
        <f t="shared" si="97"/>
        <v>0</v>
      </c>
      <c r="X134" s="302">
        <f t="shared" si="97"/>
        <v>0</v>
      </c>
      <c r="Y134" s="302">
        <f t="shared" si="97"/>
        <v>0</v>
      </c>
      <c r="Z134" s="302">
        <f t="shared" si="97"/>
        <v>0</v>
      </c>
      <c r="AA134" s="302">
        <f t="shared" si="97"/>
        <v>0</v>
      </c>
      <c r="AB134" s="302">
        <f t="shared" si="97"/>
        <v>0</v>
      </c>
      <c r="AC134" s="302">
        <f t="shared" si="97"/>
        <v>0</v>
      </c>
      <c r="AD134" s="302">
        <f t="shared" si="97"/>
        <v>0</v>
      </c>
      <c r="AE134" s="302">
        <f t="shared" si="97"/>
        <v>0</v>
      </c>
      <c r="AF134" s="302">
        <f t="shared" si="97"/>
        <v>0</v>
      </c>
      <c r="AG134" s="302">
        <f t="shared" si="97"/>
        <v>0</v>
      </c>
      <c r="AH134" s="302">
        <f t="shared" si="97"/>
        <v>0</v>
      </c>
      <c r="AI134" s="302">
        <f t="shared" si="97"/>
        <v>0</v>
      </c>
      <c r="AJ134" s="302">
        <f t="shared" si="97"/>
        <v>0</v>
      </c>
      <c r="AK134" s="302">
        <f t="shared" si="97"/>
        <v>0</v>
      </c>
      <c r="AM134" s="303" t="s">
        <v>13</v>
      </c>
      <c r="AN134" s="304">
        <f t="shared" ref="AN134:BD134" si="98">SUM(AN126:AN133)</f>
        <v>0</v>
      </c>
      <c r="AO134" s="304">
        <f t="shared" si="98"/>
        <v>0</v>
      </c>
      <c r="AP134" s="304">
        <f t="shared" si="98"/>
        <v>0</v>
      </c>
      <c r="AQ134" s="304">
        <f t="shared" si="98"/>
        <v>0</v>
      </c>
      <c r="AR134" s="304">
        <f t="shared" si="98"/>
        <v>0</v>
      </c>
      <c r="AS134" s="304">
        <f t="shared" si="98"/>
        <v>0</v>
      </c>
      <c r="AT134" s="304">
        <f t="shared" si="98"/>
        <v>0</v>
      </c>
      <c r="AU134" s="304">
        <f t="shared" si="98"/>
        <v>0</v>
      </c>
      <c r="AV134" s="304">
        <f t="shared" si="98"/>
        <v>0</v>
      </c>
      <c r="AW134" s="304">
        <f t="shared" si="98"/>
        <v>0</v>
      </c>
      <c r="AX134" s="304">
        <f t="shared" si="98"/>
        <v>0</v>
      </c>
      <c r="AY134" s="304">
        <f t="shared" si="98"/>
        <v>0</v>
      </c>
      <c r="AZ134" s="304">
        <f t="shared" si="98"/>
        <v>0</v>
      </c>
      <c r="BA134" s="304">
        <f t="shared" si="98"/>
        <v>0</v>
      </c>
      <c r="BB134" s="304">
        <f t="shared" si="98"/>
        <v>0</v>
      </c>
      <c r="BC134" s="304">
        <f t="shared" si="98"/>
        <v>0</v>
      </c>
      <c r="BD134" s="304">
        <f t="shared" si="98"/>
        <v>0</v>
      </c>
    </row>
    <row r="135" spans="1:56">
      <c r="A135" s="315">
        <f>'[2]Подаци о школи'!B17</f>
        <v>0</v>
      </c>
      <c r="T135" s="315">
        <f>'[2]Подаци о школи'!B17</f>
        <v>0</v>
      </c>
      <c r="AM135" s="315">
        <f>'[2]Подаци о школи'!B17</f>
        <v>0</v>
      </c>
    </row>
    <row r="136" spans="1:56" s="214" customFormat="1" ht="84">
      <c r="A136" s="280" t="s">
        <v>474</v>
      </c>
      <c r="B136" s="281" t="s">
        <v>396</v>
      </c>
      <c r="C136" s="282" t="s">
        <v>416</v>
      </c>
      <c r="D136" s="282" t="s">
        <v>459</v>
      </c>
      <c r="E136" s="282" t="s">
        <v>417</v>
      </c>
      <c r="F136" s="282" t="s">
        <v>418</v>
      </c>
      <c r="G136" s="282" t="s">
        <v>460</v>
      </c>
      <c r="H136" s="282" t="s">
        <v>419</v>
      </c>
      <c r="I136" s="282" t="s">
        <v>431</v>
      </c>
      <c r="J136" s="282" t="s">
        <v>461</v>
      </c>
      <c r="K136" s="282" t="s">
        <v>462</v>
      </c>
      <c r="L136" s="282" t="s">
        <v>433</v>
      </c>
      <c r="M136" s="282" t="s">
        <v>463</v>
      </c>
      <c r="N136" s="282" t="s">
        <v>434</v>
      </c>
      <c r="O136" s="282" t="s">
        <v>435</v>
      </c>
      <c r="P136" s="282" t="s">
        <v>436</v>
      </c>
      <c r="Q136" s="282" t="s">
        <v>437</v>
      </c>
      <c r="R136" s="282" t="s">
        <v>438</v>
      </c>
      <c r="T136" s="283" t="s">
        <v>474</v>
      </c>
      <c r="U136" s="284" t="s">
        <v>396</v>
      </c>
      <c r="V136" s="285" t="s">
        <v>416</v>
      </c>
      <c r="W136" s="285" t="s">
        <v>459</v>
      </c>
      <c r="X136" s="285" t="s">
        <v>417</v>
      </c>
      <c r="Y136" s="285" t="s">
        <v>418</v>
      </c>
      <c r="Z136" s="285" t="s">
        <v>460</v>
      </c>
      <c r="AA136" s="285" t="s">
        <v>419</v>
      </c>
      <c r="AB136" s="285" t="s">
        <v>431</v>
      </c>
      <c r="AC136" s="285" t="s">
        <v>461</v>
      </c>
      <c r="AD136" s="285" t="s">
        <v>462</v>
      </c>
      <c r="AE136" s="285" t="s">
        <v>433</v>
      </c>
      <c r="AF136" s="285" t="s">
        <v>463</v>
      </c>
      <c r="AG136" s="285" t="s">
        <v>434</v>
      </c>
      <c r="AH136" s="285" t="s">
        <v>435</v>
      </c>
      <c r="AI136" s="285" t="s">
        <v>436</v>
      </c>
      <c r="AJ136" s="285" t="s">
        <v>437</v>
      </c>
      <c r="AK136" s="285" t="s">
        <v>438</v>
      </c>
      <c r="AM136" s="286" t="s">
        <v>474</v>
      </c>
      <c r="AN136" s="287" t="s">
        <v>396</v>
      </c>
      <c r="AO136" s="288" t="s">
        <v>416</v>
      </c>
      <c r="AP136" s="288" t="s">
        <v>459</v>
      </c>
      <c r="AQ136" s="288" t="s">
        <v>417</v>
      </c>
      <c r="AR136" s="288" t="s">
        <v>418</v>
      </c>
      <c r="AS136" s="288" t="s">
        <v>460</v>
      </c>
      <c r="AT136" s="288" t="s">
        <v>419</v>
      </c>
      <c r="AU136" s="288" t="s">
        <v>431</v>
      </c>
      <c r="AV136" s="288" t="s">
        <v>461</v>
      </c>
      <c r="AW136" s="288" t="s">
        <v>462</v>
      </c>
      <c r="AX136" s="288" t="s">
        <v>433</v>
      </c>
      <c r="AY136" s="288" t="s">
        <v>463</v>
      </c>
      <c r="AZ136" s="288" t="s">
        <v>434</v>
      </c>
      <c r="BA136" s="288" t="s">
        <v>435</v>
      </c>
      <c r="BB136" s="288" t="s">
        <v>436</v>
      </c>
      <c r="BC136" s="288" t="s">
        <v>437</v>
      </c>
      <c r="BD136" s="288" t="s">
        <v>438</v>
      </c>
    </row>
    <row r="137" spans="1:56">
      <c r="A137" s="220" t="s">
        <v>402</v>
      </c>
      <c r="B137" s="274">
        <f>[2]Одељења!E132</f>
        <v>0</v>
      </c>
      <c r="C137" s="222"/>
      <c r="D137" s="289">
        <f>ROUNDUP(C137/30,0)</f>
        <v>0</v>
      </c>
      <c r="E137" s="222"/>
      <c r="F137" s="222"/>
      <c r="G137" s="274">
        <f>ROUNDUP(F137/30,0)</f>
        <v>0</v>
      </c>
      <c r="H137" s="223"/>
      <c r="I137" s="274"/>
      <c r="J137" s="274"/>
      <c r="K137" s="274"/>
      <c r="L137" s="274"/>
      <c r="M137" s="274"/>
      <c r="N137" s="274"/>
      <c r="O137" s="274"/>
      <c r="P137" s="274"/>
      <c r="Q137" s="223"/>
      <c r="R137" s="223"/>
      <c r="T137" s="220" t="s">
        <v>402</v>
      </c>
      <c r="U137">
        <f>[2]Одељења!M132</f>
        <v>0</v>
      </c>
      <c r="V137" s="222"/>
      <c r="W137" s="290">
        <f>ROUNDUP(V137/30,0)</f>
        <v>0</v>
      </c>
      <c r="X137" s="222"/>
      <c r="Y137" s="222"/>
      <c r="Z137" s="291">
        <f>ROUNDUP(Y137/30,0)</f>
        <v>0</v>
      </c>
      <c r="AA137" s="223"/>
      <c r="AB137" s="291"/>
      <c r="AC137" s="291"/>
      <c r="AD137" s="291"/>
      <c r="AE137" s="291"/>
      <c r="AF137" s="291"/>
      <c r="AG137" s="291"/>
      <c r="AH137" s="291"/>
      <c r="AI137" s="291"/>
      <c r="AJ137" s="223"/>
      <c r="AK137" s="223"/>
      <c r="AM137" s="220" t="s">
        <v>402</v>
      </c>
      <c r="AN137">
        <f>[2]Одељења!U132</f>
        <v>0</v>
      </c>
      <c r="AO137" s="222"/>
      <c r="AP137" s="292">
        <f>ROUNDUP(AO137/30,0)</f>
        <v>0</v>
      </c>
      <c r="AQ137" s="222"/>
      <c r="AR137" s="222"/>
      <c r="AS137" s="276">
        <f>ROUNDUP(AR137/30,0)</f>
        <v>0</v>
      </c>
      <c r="AT137" s="223"/>
      <c r="AU137" s="276"/>
      <c r="AV137" s="276"/>
      <c r="AW137" s="276"/>
      <c r="AX137" s="276"/>
      <c r="AY137" s="276"/>
      <c r="AZ137" s="276"/>
      <c r="BA137" s="276"/>
      <c r="BB137" s="276"/>
      <c r="BC137" s="223"/>
      <c r="BD137" s="223"/>
    </row>
    <row r="138" spans="1:56">
      <c r="A138" s="220" t="s">
        <v>403</v>
      </c>
      <c r="B138" s="274">
        <f>[2]Одељења!E133</f>
        <v>0</v>
      </c>
      <c r="C138" s="223"/>
      <c r="D138" s="289">
        <f t="shared" ref="D138:D144" si="99">ROUNDUP(C138/30,0)</f>
        <v>0</v>
      </c>
      <c r="E138" s="223"/>
      <c r="F138" s="222"/>
      <c r="G138" s="274">
        <f t="shared" ref="G138:G144" si="100">ROUNDUP(F138/30,0)</f>
        <v>0</v>
      </c>
      <c r="H138" s="223"/>
      <c r="I138" s="274"/>
      <c r="J138" s="274"/>
      <c r="K138" s="274"/>
      <c r="L138" s="274"/>
      <c r="M138" s="274"/>
      <c r="N138" s="274"/>
      <c r="O138" s="274"/>
      <c r="P138" s="274"/>
      <c r="Q138" s="223"/>
      <c r="R138" s="223"/>
      <c r="T138" s="220" t="s">
        <v>403</v>
      </c>
      <c r="U138">
        <f>[2]Одељења!M133</f>
        <v>0</v>
      </c>
      <c r="V138" s="223"/>
      <c r="W138" s="290">
        <f t="shared" ref="W138:W144" si="101">ROUNDUP(V138/30,0)</f>
        <v>0</v>
      </c>
      <c r="X138" s="223"/>
      <c r="Y138" s="222"/>
      <c r="Z138" s="291">
        <f t="shared" ref="Z138:Z144" si="102">ROUNDUP(Y138/30,0)</f>
        <v>0</v>
      </c>
      <c r="AA138" s="223"/>
      <c r="AB138" s="291"/>
      <c r="AC138" s="291"/>
      <c r="AD138" s="291"/>
      <c r="AE138" s="291"/>
      <c r="AF138" s="291"/>
      <c r="AG138" s="291"/>
      <c r="AH138" s="291"/>
      <c r="AI138" s="291"/>
      <c r="AJ138" s="223"/>
      <c r="AK138" s="223"/>
      <c r="AM138" s="220" t="s">
        <v>403</v>
      </c>
      <c r="AN138">
        <f>[2]Одељења!U133</f>
        <v>0</v>
      </c>
      <c r="AO138" s="223"/>
      <c r="AP138" s="292">
        <f t="shared" ref="AP138:AP144" si="103">ROUNDUP(AO138/30,0)</f>
        <v>0</v>
      </c>
      <c r="AQ138" s="223"/>
      <c r="AR138" s="222"/>
      <c r="AS138" s="276">
        <f t="shared" ref="AS138:AS144" si="104">ROUNDUP(AR138/30,0)</f>
        <v>0</v>
      </c>
      <c r="AT138" s="223"/>
      <c r="AU138" s="276"/>
      <c r="AV138" s="276"/>
      <c r="AW138" s="276"/>
      <c r="AX138" s="276"/>
      <c r="AY138" s="276"/>
      <c r="AZ138" s="276"/>
      <c r="BA138" s="276"/>
      <c r="BB138" s="276"/>
      <c r="BC138" s="223"/>
      <c r="BD138" s="223"/>
    </row>
    <row r="139" spans="1:56">
      <c r="A139" s="220" t="s">
        <v>404</v>
      </c>
      <c r="B139" s="274">
        <f>[2]Одељења!E134</f>
        <v>0</v>
      </c>
      <c r="C139" s="223"/>
      <c r="D139" s="289">
        <f t="shared" si="99"/>
        <v>0</v>
      </c>
      <c r="E139" s="223"/>
      <c r="F139" s="222"/>
      <c r="G139" s="274">
        <f t="shared" si="100"/>
        <v>0</v>
      </c>
      <c r="H139" s="223"/>
      <c r="I139" s="274"/>
      <c r="J139" s="274"/>
      <c r="K139" s="274"/>
      <c r="L139" s="274"/>
      <c r="M139" s="274"/>
      <c r="N139" s="274"/>
      <c r="O139" s="274"/>
      <c r="P139" s="274"/>
      <c r="Q139" s="223"/>
      <c r="R139" s="223"/>
      <c r="T139" s="220" t="s">
        <v>404</v>
      </c>
      <c r="U139">
        <f>[2]Одељења!M134</f>
        <v>0</v>
      </c>
      <c r="V139" s="223"/>
      <c r="W139" s="290">
        <f t="shared" si="101"/>
        <v>0</v>
      </c>
      <c r="X139" s="223"/>
      <c r="Y139" s="222"/>
      <c r="Z139" s="291">
        <f t="shared" si="102"/>
        <v>0</v>
      </c>
      <c r="AA139" s="223"/>
      <c r="AB139" s="291"/>
      <c r="AC139" s="291"/>
      <c r="AD139" s="291"/>
      <c r="AE139" s="291"/>
      <c r="AF139" s="291"/>
      <c r="AG139" s="291"/>
      <c r="AH139" s="291"/>
      <c r="AI139" s="291"/>
      <c r="AJ139" s="223"/>
      <c r="AK139" s="223"/>
      <c r="AM139" s="220" t="s">
        <v>404</v>
      </c>
      <c r="AN139">
        <f>[2]Одељења!U134</f>
        <v>0</v>
      </c>
      <c r="AO139" s="223"/>
      <c r="AP139" s="292">
        <f t="shared" si="103"/>
        <v>0</v>
      </c>
      <c r="AQ139" s="223"/>
      <c r="AR139" s="222"/>
      <c r="AS139" s="276">
        <f t="shared" si="104"/>
        <v>0</v>
      </c>
      <c r="AT139" s="223"/>
      <c r="AU139" s="276"/>
      <c r="AV139" s="276"/>
      <c r="AW139" s="276"/>
      <c r="AX139" s="276"/>
      <c r="AY139" s="276"/>
      <c r="AZ139" s="276"/>
      <c r="BA139" s="276"/>
      <c r="BB139" s="276"/>
      <c r="BC139" s="223"/>
      <c r="BD139" s="223"/>
    </row>
    <row r="140" spans="1:56">
      <c r="A140" s="220" t="s">
        <v>405</v>
      </c>
      <c r="B140" s="274">
        <f>[2]Одељења!E135</f>
        <v>0</v>
      </c>
      <c r="C140" s="223"/>
      <c r="D140" s="289">
        <f t="shared" si="99"/>
        <v>0</v>
      </c>
      <c r="E140" s="223"/>
      <c r="F140" s="222"/>
      <c r="G140" s="274">
        <f t="shared" si="100"/>
        <v>0</v>
      </c>
      <c r="H140" s="223"/>
      <c r="I140" s="274"/>
      <c r="J140" s="274"/>
      <c r="K140" s="274"/>
      <c r="L140" s="274"/>
      <c r="M140" s="274"/>
      <c r="N140" s="274"/>
      <c r="O140" s="274"/>
      <c r="P140" s="274"/>
      <c r="Q140" s="223"/>
      <c r="R140" s="223"/>
      <c r="T140" s="220" t="s">
        <v>405</v>
      </c>
      <c r="U140">
        <f>[2]Одељења!M135</f>
        <v>0</v>
      </c>
      <c r="V140" s="223"/>
      <c r="W140" s="290">
        <f t="shared" si="101"/>
        <v>0</v>
      </c>
      <c r="X140" s="223"/>
      <c r="Y140" s="222"/>
      <c r="Z140" s="291">
        <f t="shared" si="102"/>
        <v>0</v>
      </c>
      <c r="AA140" s="223"/>
      <c r="AB140" s="291"/>
      <c r="AC140" s="291"/>
      <c r="AD140" s="291"/>
      <c r="AE140" s="291"/>
      <c r="AF140" s="291"/>
      <c r="AG140" s="291"/>
      <c r="AH140" s="291"/>
      <c r="AI140" s="291"/>
      <c r="AJ140" s="223"/>
      <c r="AK140" s="223"/>
      <c r="AM140" s="220" t="s">
        <v>405</v>
      </c>
      <c r="AN140">
        <f>[2]Одељења!U135</f>
        <v>0</v>
      </c>
      <c r="AO140" s="223"/>
      <c r="AP140" s="292">
        <f t="shared" si="103"/>
        <v>0</v>
      </c>
      <c r="AQ140" s="223"/>
      <c r="AR140" s="222"/>
      <c r="AS140" s="276">
        <f t="shared" si="104"/>
        <v>0</v>
      </c>
      <c r="AT140" s="223"/>
      <c r="AU140" s="276"/>
      <c r="AV140" s="276"/>
      <c r="AW140" s="276"/>
      <c r="AX140" s="276"/>
      <c r="AY140" s="276"/>
      <c r="AZ140" s="276"/>
      <c r="BA140" s="276"/>
      <c r="BB140" s="276"/>
      <c r="BC140" s="223"/>
      <c r="BD140" s="223"/>
    </row>
    <row r="141" spans="1:56">
      <c r="A141" s="220" t="s">
        <v>406</v>
      </c>
      <c r="B141" s="274">
        <f>[2]Одељења!E136</f>
        <v>0</v>
      </c>
      <c r="C141" s="223"/>
      <c r="D141" s="289">
        <f t="shared" si="99"/>
        <v>0</v>
      </c>
      <c r="E141" s="223"/>
      <c r="F141" s="222"/>
      <c r="G141" s="274">
        <f t="shared" si="100"/>
        <v>0</v>
      </c>
      <c r="H141" s="223"/>
      <c r="I141" s="223"/>
      <c r="J141" s="274">
        <f>ROUNDUP(I141/30,0)</f>
        <v>0</v>
      </c>
      <c r="K141" s="223"/>
      <c r="L141" s="223"/>
      <c r="M141" s="274">
        <f>ROUNDUP(L141/30,0)</f>
        <v>0</v>
      </c>
      <c r="N141" s="223"/>
      <c r="O141" s="223"/>
      <c r="P141" s="223"/>
      <c r="Q141" s="223"/>
      <c r="R141" s="223"/>
      <c r="T141" s="220" t="s">
        <v>406</v>
      </c>
      <c r="U141">
        <f>[2]Одељења!M136</f>
        <v>0</v>
      </c>
      <c r="V141" s="223"/>
      <c r="W141" s="290">
        <f t="shared" si="101"/>
        <v>0</v>
      </c>
      <c r="X141" s="223"/>
      <c r="Y141" s="222"/>
      <c r="Z141" s="291">
        <f t="shared" si="102"/>
        <v>0</v>
      </c>
      <c r="AA141" s="223"/>
      <c r="AB141" s="223"/>
      <c r="AC141" s="291">
        <f>ROUNDUP(AB141/30,0)</f>
        <v>0</v>
      </c>
      <c r="AD141" s="223"/>
      <c r="AE141" s="223"/>
      <c r="AF141" s="291">
        <f>ROUNDUP(AE141/30,0)</f>
        <v>0</v>
      </c>
      <c r="AG141" s="223"/>
      <c r="AH141" s="223"/>
      <c r="AI141" s="223"/>
      <c r="AJ141" s="223"/>
      <c r="AK141" s="223"/>
      <c r="AM141" s="220" t="s">
        <v>406</v>
      </c>
      <c r="AN141">
        <f>[2]Одељења!U136</f>
        <v>0</v>
      </c>
      <c r="AO141" s="223"/>
      <c r="AP141" s="292">
        <f t="shared" si="103"/>
        <v>0</v>
      </c>
      <c r="AQ141" s="223"/>
      <c r="AR141" s="222"/>
      <c r="AS141" s="276">
        <f t="shared" si="104"/>
        <v>0</v>
      </c>
      <c r="AT141" s="223"/>
      <c r="AU141" s="223"/>
      <c r="AV141" s="276">
        <f>ROUNDUP(AU141/30,0)</f>
        <v>0</v>
      </c>
      <c r="AW141" s="223"/>
      <c r="AX141" s="223"/>
      <c r="AY141" s="276">
        <f>ROUNDUP(AX141/30,0)</f>
        <v>0</v>
      </c>
      <c r="AZ141" s="223"/>
      <c r="BA141" s="223"/>
      <c r="BB141" s="223"/>
      <c r="BC141" s="223"/>
      <c r="BD141" s="223"/>
    </row>
    <row r="142" spans="1:56">
      <c r="A142" s="220" t="s">
        <v>407</v>
      </c>
      <c r="B142" s="274">
        <f>[2]Одељења!E137</f>
        <v>0</v>
      </c>
      <c r="C142" s="223"/>
      <c r="D142" s="289">
        <f t="shared" si="99"/>
        <v>0</v>
      </c>
      <c r="E142" s="223"/>
      <c r="F142" s="222"/>
      <c r="G142" s="274">
        <f t="shared" si="100"/>
        <v>0</v>
      </c>
      <c r="H142" s="223"/>
      <c r="I142" s="223"/>
      <c r="J142" s="274">
        <f>ROUNDUP(I142/30,0)</f>
        <v>0</v>
      </c>
      <c r="K142" s="223"/>
      <c r="L142" s="223"/>
      <c r="M142" s="274">
        <f>ROUNDUP(L142/30,0)</f>
        <v>0</v>
      </c>
      <c r="N142" s="223"/>
      <c r="O142" s="223"/>
      <c r="P142" s="223"/>
      <c r="Q142" s="223"/>
      <c r="R142" s="223"/>
      <c r="T142" s="220" t="s">
        <v>407</v>
      </c>
      <c r="U142">
        <f>[2]Одељења!M137</f>
        <v>0</v>
      </c>
      <c r="V142" s="223"/>
      <c r="W142" s="290">
        <f t="shared" si="101"/>
        <v>0</v>
      </c>
      <c r="X142" s="223"/>
      <c r="Y142" s="222"/>
      <c r="Z142" s="291">
        <f t="shared" si="102"/>
        <v>0</v>
      </c>
      <c r="AA142" s="223"/>
      <c r="AB142" s="223"/>
      <c r="AC142" s="291">
        <f>ROUNDUP(AB142/30,0)</f>
        <v>0</v>
      </c>
      <c r="AD142" s="223"/>
      <c r="AE142" s="223"/>
      <c r="AF142" s="291">
        <f>ROUNDUP(AE142/30,0)</f>
        <v>0</v>
      </c>
      <c r="AG142" s="223"/>
      <c r="AH142" s="223"/>
      <c r="AI142" s="223"/>
      <c r="AJ142" s="223"/>
      <c r="AK142" s="223"/>
      <c r="AM142" s="220" t="s">
        <v>407</v>
      </c>
      <c r="AN142">
        <f>[2]Одељења!U137</f>
        <v>0</v>
      </c>
      <c r="AO142" s="223"/>
      <c r="AP142" s="292">
        <f t="shared" si="103"/>
        <v>0</v>
      </c>
      <c r="AQ142" s="223"/>
      <c r="AR142" s="222"/>
      <c r="AS142" s="276">
        <f t="shared" si="104"/>
        <v>0</v>
      </c>
      <c r="AT142" s="223"/>
      <c r="AU142" s="223"/>
      <c r="AV142" s="276">
        <f>ROUNDUP(AU142/30,0)</f>
        <v>0</v>
      </c>
      <c r="AW142" s="223"/>
      <c r="AX142" s="223"/>
      <c r="AY142" s="276">
        <f>ROUNDUP(AX142/30,0)</f>
        <v>0</v>
      </c>
      <c r="AZ142" s="223"/>
      <c r="BA142" s="223"/>
      <c r="BB142" s="223"/>
      <c r="BC142" s="223"/>
      <c r="BD142" s="223"/>
    </row>
    <row r="143" spans="1:56">
      <c r="A143" s="220" t="s">
        <v>408</v>
      </c>
      <c r="B143" s="274">
        <f>[2]Одељења!E138</f>
        <v>0</v>
      </c>
      <c r="C143" s="223"/>
      <c r="D143" s="289">
        <f t="shared" si="99"/>
        <v>0</v>
      </c>
      <c r="E143" s="223"/>
      <c r="F143" s="222"/>
      <c r="G143" s="274">
        <f t="shared" si="100"/>
        <v>0</v>
      </c>
      <c r="H143" s="223"/>
      <c r="I143" s="223"/>
      <c r="J143" s="274">
        <f>ROUNDUP(I143/30,0)</f>
        <v>0</v>
      </c>
      <c r="K143" s="223"/>
      <c r="L143" s="223"/>
      <c r="M143" s="274">
        <f>ROUNDUP(L143/30,0)</f>
        <v>0</v>
      </c>
      <c r="N143" s="223"/>
      <c r="O143" s="223"/>
      <c r="P143" s="223"/>
      <c r="Q143" s="223"/>
      <c r="R143" s="223"/>
      <c r="T143" s="220" t="s">
        <v>408</v>
      </c>
      <c r="U143">
        <f>[2]Одељења!M138</f>
        <v>0</v>
      </c>
      <c r="V143" s="223"/>
      <c r="W143" s="290">
        <f t="shared" si="101"/>
        <v>0</v>
      </c>
      <c r="X143" s="223"/>
      <c r="Y143" s="222"/>
      <c r="Z143" s="291">
        <f t="shared" si="102"/>
        <v>0</v>
      </c>
      <c r="AA143" s="223"/>
      <c r="AB143" s="223"/>
      <c r="AC143" s="291">
        <f>ROUNDUP(AB143/30,0)</f>
        <v>0</v>
      </c>
      <c r="AD143" s="223"/>
      <c r="AE143" s="223"/>
      <c r="AF143" s="291">
        <f>ROUNDUP(AE143/30,0)</f>
        <v>0</v>
      </c>
      <c r="AG143" s="223"/>
      <c r="AH143" s="223"/>
      <c r="AI143" s="223"/>
      <c r="AJ143" s="223"/>
      <c r="AK143" s="223"/>
      <c r="AM143" s="220" t="s">
        <v>408</v>
      </c>
      <c r="AN143">
        <f>[2]Одељења!U138</f>
        <v>0</v>
      </c>
      <c r="AO143" s="223"/>
      <c r="AP143" s="292">
        <f t="shared" si="103"/>
        <v>0</v>
      </c>
      <c r="AQ143" s="223"/>
      <c r="AR143" s="222"/>
      <c r="AS143" s="276">
        <f t="shared" si="104"/>
        <v>0</v>
      </c>
      <c r="AT143" s="223"/>
      <c r="AU143" s="223"/>
      <c r="AV143" s="276">
        <f>ROUNDUP(AU143/30,0)</f>
        <v>0</v>
      </c>
      <c r="AW143" s="223"/>
      <c r="AX143" s="223"/>
      <c r="AY143" s="276">
        <f>ROUNDUP(AX143/30,0)</f>
        <v>0</v>
      </c>
      <c r="AZ143" s="223"/>
      <c r="BA143" s="223"/>
      <c r="BB143" s="223"/>
      <c r="BC143" s="223"/>
      <c r="BD143" s="223"/>
    </row>
    <row r="144" spans="1:56">
      <c r="A144" s="225" t="s">
        <v>409</v>
      </c>
      <c r="B144" s="293">
        <f>[2]Одељења!E139</f>
        <v>0</v>
      </c>
      <c r="C144" s="227"/>
      <c r="D144" s="294">
        <f t="shared" si="99"/>
        <v>0</v>
      </c>
      <c r="E144" s="227"/>
      <c r="F144" s="252"/>
      <c r="G144" s="293">
        <f t="shared" si="100"/>
        <v>0</v>
      </c>
      <c r="H144" s="227"/>
      <c r="I144" s="227"/>
      <c r="J144" s="293">
        <f>ROUNDUP(I144/30,0)</f>
        <v>0</v>
      </c>
      <c r="K144" s="227"/>
      <c r="L144" s="227"/>
      <c r="M144" s="293">
        <f>ROUNDUP(L144/30,0)</f>
        <v>0</v>
      </c>
      <c r="N144" s="227"/>
      <c r="O144" s="227"/>
      <c r="P144" s="227"/>
      <c r="Q144" s="227"/>
      <c r="R144" s="227"/>
      <c r="T144" s="225" t="s">
        <v>409</v>
      </c>
      <c r="U144">
        <f>[2]Одељења!M139</f>
        <v>0</v>
      </c>
      <c r="V144" s="227"/>
      <c r="W144" s="295">
        <f t="shared" si="101"/>
        <v>0</v>
      </c>
      <c r="X144" s="227"/>
      <c r="Y144" s="252"/>
      <c r="Z144" s="296">
        <f t="shared" si="102"/>
        <v>0</v>
      </c>
      <c r="AA144" s="227"/>
      <c r="AB144" s="227"/>
      <c r="AC144" s="296">
        <f>ROUNDUP(AB144/30,0)</f>
        <v>0</v>
      </c>
      <c r="AD144" s="227"/>
      <c r="AE144" s="227"/>
      <c r="AF144" s="296">
        <f>ROUNDUP(AE144/30,0)</f>
        <v>0</v>
      </c>
      <c r="AG144" s="227"/>
      <c r="AH144" s="227"/>
      <c r="AI144" s="227"/>
      <c r="AJ144" s="227"/>
      <c r="AK144" s="227"/>
      <c r="AM144" s="225" t="s">
        <v>409</v>
      </c>
      <c r="AN144">
        <f>[2]Одељења!U139</f>
        <v>0</v>
      </c>
      <c r="AO144" s="227"/>
      <c r="AP144" s="297">
        <f t="shared" si="103"/>
        <v>0</v>
      </c>
      <c r="AQ144" s="227"/>
      <c r="AR144" s="252"/>
      <c r="AS144" s="298">
        <f t="shared" si="104"/>
        <v>0</v>
      </c>
      <c r="AT144" s="227"/>
      <c r="AU144" s="227"/>
      <c r="AV144" s="298">
        <f>ROUNDUP(AU144/30,0)</f>
        <v>0</v>
      </c>
      <c r="AW144" s="227"/>
      <c r="AX144" s="227"/>
      <c r="AY144" s="298">
        <f>ROUNDUP(AX144/30,0)</f>
        <v>0</v>
      </c>
      <c r="AZ144" s="227"/>
      <c r="BA144" s="227"/>
      <c r="BB144" s="227"/>
      <c r="BC144" s="227"/>
      <c r="BD144" s="227"/>
    </row>
    <row r="145" spans="1:56">
      <c r="A145" s="313" t="s">
        <v>13</v>
      </c>
      <c r="B145" s="314">
        <f t="shared" ref="B145:R145" si="105">SUM(B137:B144)</f>
        <v>0</v>
      </c>
      <c r="C145" s="314">
        <f t="shared" si="105"/>
        <v>0</v>
      </c>
      <c r="D145" s="314">
        <f t="shared" si="105"/>
        <v>0</v>
      </c>
      <c r="E145" s="314">
        <f t="shared" si="105"/>
        <v>0</v>
      </c>
      <c r="F145" s="314">
        <f t="shared" si="105"/>
        <v>0</v>
      </c>
      <c r="G145" s="314">
        <f t="shared" si="105"/>
        <v>0</v>
      </c>
      <c r="H145" s="314">
        <f t="shared" si="105"/>
        <v>0</v>
      </c>
      <c r="I145" s="314">
        <f t="shared" si="105"/>
        <v>0</v>
      </c>
      <c r="J145" s="314">
        <f t="shared" si="105"/>
        <v>0</v>
      </c>
      <c r="K145" s="314">
        <f t="shared" si="105"/>
        <v>0</v>
      </c>
      <c r="L145" s="314">
        <f t="shared" si="105"/>
        <v>0</v>
      </c>
      <c r="M145" s="314">
        <f t="shared" si="105"/>
        <v>0</v>
      </c>
      <c r="N145" s="314">
        <f t="shared" si="105"/>
        <v>0</v>
      </c>
      <c r="O145" s="314">
        <f t="shared" si="105"/>
        <v>0</v>
      </c>
      <c r="P145" s="314">
        <f t="shared" si="105"/>
        <v>0</v>
      </c>
      <c r="Q145" s="314">
        <f t="shared" si="105"/>
        <v>0</v>
      </c>
      <c r="R145" s="314">
        <f t="shared" si="105"/>
        <v>0</v>
      </c>
      <c r="T145" s="301" t="s">
        <v>13</v>
      </c>
      <c r="U145" s="302">
        <f t="shared" ref="U145:AK145" si="106">SUM(U137:U144)</f>
        <v>0</v>
      </c>
      <c r="V145" s="302">
        <f t="shared" si="106"/>
        <v>0</v>
      </c>
      <c r="W145" s="302">
        <f t="shared" si="106"/>
        <v>0</v>
      </c>
      <c r="X145" s="302">
        <f t="shared" si="106"/>
        <v>0</v>
      </c>
      <c r="Y145" s="302">
        <f t="shared" si="106"/>
        <v>0</v>
      </c>
      <c r="Z145" s="302">
        <f t="shared" si="106"/>
        <v>0</v>
      </c>
      <c r="AA145" s="302">
        <f t="shared" si="106"/>
        <v>0</v>
      </c>
      <c r="AB145" s="302">
        <f t="shared" si="106"/>
        <v>0</v>
      </c>
      <c r="AC145" s="302">
        <f t="shared" si="106"/>
        <v>0</v>
      </c>
      <c r="AD145" s="302">
        <f t="shared" si="106"/>
        <v>0</v>
      </c>
      <c r="AE145" s="302">
        <f t="shared" si="106"/>
        <v>0</v>
      </c>
      <c r="AF145" s="302">
        <f t="shared" si="106"/>
        <v>0</v>
      </c>
      <c r="AG145" s="302">
        <f t="shared" si="106"/>
        <v>0</v>
      </c>
      <c r="AH145" s="302">
        <f t="shared" si="106"/>
        <v>0</v>
      </c>
      <c r="AI145" s="302">
        <f t="shared" si="106"/>
        <v>0</v>
      </c>
      <c r="AJ145" s="302">
        <f t="shared" si="106"/>
        <v>0</v>
      </c>
      <c r="AK145" s="302">
        <f t="shared" si="106"/>
        <v>0</v>
      </c>
      <c r="AM145" s="303" t="s">
        <v>13</v>
      </c>
      <c r="AN145" s="304">
        <f t="shared" ref="AN145:BD145" si="107">SUM(AN137:AN144)</f>
        <v>0</v>
      </c>
      <c r="AO145" s="304">
        <f t="shared" si="107"/>
        <v>0</v>
      </c>
      <c r="AP145" s="304">
        <f t="shared" si="107"/>
        <v>0</v>
      </c>
      <c r="AQ145" s="304">
        <f t="shared" si="107"/>
        <v>0</v>
      </c>
      <c r="AR145" s="304">
        <f t="shared" si="107"/>
        <v>0</v>
      </c>
      <c r="AS145" s="304">
        <f t="shared" si="107"/>
        <v>0</v>
      </c>
      <c r="AT145" s="304">
        <f t="shared" si="107"/>
        <v>0</v>
      </c>
      <c r="AU145" s="304">
        <f t="shared" si="107"/>
        <v>0</v>
      </c>
      <c r="AV145" s="304">
        <f t="shared" si="107"/>
        <v>0</v>
      </c>
      <c r="AW145" s="304">
        <f t="shared" si="107"/>
        <v>0</v>
      </c>
      <c r="AX145" s="304">
        <f t="shared" si="107"/>
        <v>0</v>
      </c>
      <c r="AY145" s="304">
        <f t="shared" si="107"/>
        <v>0</v>
      </c>
      <c r="AZ145" s="304">
        <f t="shared" si="107"/>
        <v>0</v>
      </c>
      <c r="BA145" s="304">
        <f t="shared" si="107"/>
        <v>0</v>
      </c>
      <c r="BB145" s="304">
        <f t="shared" si="107"/>
        <v>0</v>
      </c>
      <c r="BC145" s="304">
        <f t="shared" si="107"/>
        <v>0</v>
      </c>
      <c r="BD145" s="304">
        <f t="shared" si="107"/>
        <v>0</v>
      </c>
    </row>
    <row r="146" spans="1:56">
      <c r="A146" s="311">
        <f>'[2]Подаци о школи'!B18</f>
        <v>0</v>
      </c>
      <c r="T146" s="311">
        <f>'[2]Подаци о школи'!B18</f>
        <v>0</v>
      </c>
      <c r="AM146" s="311">
        <f>'[2]Подаци о школи'!B18</f>
        <v>0</v>
      </c>
    </row>
    <row r="147" spans="1:56" s="214" customFormat="1" ht="84">
      <c r="A147" s="280" t="s">
        <v>475</v>
      </c>
      <c r="B147" s="281" t="s">
        <v>396</v>
      </c>
      <c r="C147" s="282" t="s">
        <v>416</v>
      </c>
      <c r="D147" s="282" t="s">
        <v>459</v>
      </c>
      <c r="E147" s="282" t="s">
        <v>417</v>
      </c>
      <c r="F147" s="282" t="s">
        <v>418</v>
      </c>
      <c r="G147" s="282" t="s">
        <v>460</v>
      </c>
      <c r="H147" s="282" t="s">
        <v>419</v>
      </c>
      <c r="I147" s="282" t="s">
        <v>431</v>
      </c>
      <c r="J147" s="282" t="s">
        <v>461</v>
      </c>
      <c r="K147" s="282" t="s">
        <v>462</v>
      </c>
      <c r="L147" s="282" t="s">
        <v>433</v>
      </c>
      <c r="M147" s="282" t="s">
        <v>463</v>
      </c>
      <c r="N147" s="282" t="s">
        <v>434</v>
      </c>
      <c r="O147" s="282" t="s">
        <v>435</v>
      </c>
      <c r="P147" s="282" t="s">
        <v>436</v>
      </c>
      <c r="Q147" s="282" t="s">
        <v>437</v>
      </c>
      <c r="R147" s="282" t="s">
        <v>438</v>
      </c>
      <c r="T147" s="283" t="s">
        <v>475</v>
      </c>
      <c r="U147" s="284" t="s">
        <v>396</v>
      </c>
      <c r="V147" s="285" t="s">
        <v>416</v>
      </c>
      <c r="W147" s="285" t="s">
        <v>459</v>
      </c>
      <c r="X147" s="285" t="s">
        <v>417</v>
      </c>
      <c r="Y147" s="285" t="s">
        <v>418</v>
      </c>
      <c r="Z147" s="285" t="s">
        <v>460</v>
      </c>
      <c r="AA147" s="285" t="s">
        <v>419</v>
      </c>
      <c r="AB147" s="285" t="s">
        <v>431</v>
      </c>
      <c r="AC147" s="285" t="s">
        <v>461</v>
      </c>
      <c r="AD147" s="285" t="s">
        <v>462</v>
      </c>
      <c r="AE147" s="285" t="s">
        <v>433</v>
      </c>
      <c r="AF147" s="285" t="s">
        <v>463</v>
      </c>
      <c r="AG147" s="285" t="s">
        <v>434</v>
      </c>
      <c r="AH147" s="285" t="s">
        <v>435</v>
      </c>
      <c r="AI147" s="285" t="s">
        <v>436</v>
      </c>
      <c r="AJ147" s="285" t="s">
        <v>437</v>
      </c>
      <c r="AK147" s="285" t="s">
        <v>438</v>
      </c>
      <c r="AM147" s="286" t="s">
        <v>475</v>
      </c>
      <c r="AN147" s="287" t="s">
        <v>396</v>
      </c>
      <c r="AO147" s="288" t="s">
        <v>416</v>
      </c>
      <c r="AP147" s="288" t="s">
        <v>459</v>
      </c>
      <c r="AQ147" s="288" t="s">
        <v>417</v>
      </c>
      <c r="AR147" s="288" t="s">
        <v>418</v>
      </c>
      <c r="AS147" s="288" t="s">
        <v>460</v>
      </c>
      <c r="AT147" s="288" t="s">
        <v>419</v>
      </c>
      <c r="AU147" s="288" t="s">
        <v>431</v>
      </c>
      <c r="AV147" s="288" t="s">
        <v>461</v>
      </c>
      <c r="AW147" s="288" t="s">
        <v>462</v>
      </c>
      <c r="AX147" s="288" t="s">
        <v>433</v>
      </c>
      <c r="AY147" s="288" t="s">
        <v>463</v>
      </c>
      <c r="AZ147" s="288" t="s">
        <v>434</v>
      </c>
      <c r="BA147" s="288" t="s">
        <v>435</v>
      </c>
      <c r="BB147" s="288" t="s">
        <v>436</v>
      </c>
      <c r="BC147" s="288" t="s">
        <v>437</v>
      </c>
      <c r="BD147" s="288" t="s">
        <v>438</v>
      </c>
    </row>
    <row r="148" spans="1:56">
      <c r="A148" s="220" t="s">
        <v>402</v>
      </c>
      <c r="B148" s="274">
        <f>[2]Одељења!E143</f>
        <v>0</v>
      </c>
      <c r="C148" s="222"/>
      <c r="D148" s="289">
        <f>ROUNDUP(C148/30,0)</f>
        <v>0</v>
      </c>
      <c r="E148" s="222"/>
      <c r="F148" s="222"/>
      <c r="G148" s="274">
        <f>ROUNDUP(F148/30,0)</f>
        <v>0</v>
      </c>
      <c r="H148" s="223"/>
      <c r="I148" s="274"/>
      <c r="J148" s="274"/>
      <c r="K148" s="274"/>
      <c r="L148" s="274"/>
      <c r="M148" s="274"/>
      <c r="N148" s="274"/>
      <c r="O148" s="274"/>
      <c r="P148" s="274"/>
      <c r="Q148" s="223"/>
      <c r="R148" s="223"/>
      <c r="T148" s="220" t="s">
        <v>402</v>
      </c>
      <c r="U148">
        <f>[2]Одељења!M143</f>
        <v>0</v>
      </c>
      <c r="V148" s="222"/>
      <c r="W148" s="290">
        <f>ROUNDUP(V148/30,0)</f>
        <v>0</v>
      </c>
      <c r="X148" s="222"/>
      <c r="Y148" s="222"/>
      <c r="Z148" s="291">
        <f>ROUNDUP(Y148/30,0)</f>
        <v>0</v>
      </c>
      <c r="AA148" s="223"/>
      <c r="AB148" s="291"/>
      <c r="AC148" s="291"/>
      <c r="AD148" s="291"/>
      <c r="AE148" s="291"/>
      <c r="AF148" s="291"/>
      <c r="AG148" s="291"/>
      <c r="AH148" s="291"/>
      <c r="AI148" s="291"/>
      <c r="AJ148" s="223"/>
      <c r="AK148" s="223"/>
      <c r="AM148" s="220" t="s">
        <v>402</v>
      </c>
      <c r="AN148">
        <f>[2]Одељења!U143</f>
        <v>0</v>
      </c>
      <c r="AO148" s="222"/>
      <c r="AP148" s="292">
        <f>ROUNDUP(AO148/30,0)</f>
        <v>0</v>
      </c>
      <c r="AQ148" s="222"/>
      <c r="AR148" s="222"/>
      <c r="AS148" s="276">
        <f>ROUNDUP(AR148/30,0)</f>
        <v>0</v>
      </c>
      <c r="AT148" s="223"/>
      <c r="AU148" s="276"/>
      <c r="AV148" s="276"/>
      <c r="AW148" s="276"/>
      <c r="AX148" s="276"/>
      <c r="AY148" s="276"/>
      <c r="AZ148" s="276"/>
      <c r="BA148" s="276"/>
      <c r="BB148" s="276"/>
      <c r="BC148" s="223"/>
      <c r="BD148" s="223"/>
    </row>
    <row r="149" spans="1:56">
      <c r="A149" s="220" t="s">
        <v>403</v>
      </c>
      <c r="B149" s="274">
        <f>[2]Одељења!E144</f>
        <v>0</v>
      </c>
      <c r="C149" s="223"/>
      <c r="D149" s="289">
        <f t="shared" ref="D149:D155" si="108">ROUNDUP(C149/30,0)</f>
        <v>0</v>
      </c>
      <c r="E149" s="223"/>
      <c r="F149" s="222"/>
      <c r="G149" s="274">
        <f t="shared" ref="G149:G155" si="109">ROUNDUP(F149/30,0)</f>
        <v>0</v>
      </c>
      <c r="H149" s="223"/>
      <c r="I149" s="274"/>
      <c r="J149" s="274"/>
      <c r="K149" s="274"/>
      <c r="L149" s="274"/>
      <c r="M149" s="274"/>
      <c r="N149" s="274"/>
      <c r="O149" s="274"/>
      <c r="P149" s="274"/>
      <c r="Q149" s="223"/>
      <c r="R149" s="223"/>
      <c r="T149" s="220" t="s">
        <v>403</v>
      </c>
      <c r="U149">
        <f>[2]Одељења!M144</f>
        <v>0</v>
      </c>
      <c r="V149" s="223"/>
      <c r="W149" s="290">
        <f t="shared" ref="W149:W155" si="110">ROUNDUP(V149/30,0)</f>
        <v>0</v>
      </c>
      <c r="X149" s="223"/>
      <c r="Y149" s="222"/>
      <c r="Z149" s="291">
        <f t="shared" ref="Z149:Z155" si="111">ROUNDUP(Y149/30,0)</f>
        <v>0</v>
      </c>
      <c r="AA149" s="223"/>
      <c r="AB149" s="291"/>
      <c r="AC149" s="291"/>
      <c r="AD149" s="291"/>
      <c r="AE149" s="291"/>
      <c r="AF149" s="291"/>
      <c r="AG149" s="291"/>
      <c r="AH149" s="291"/>
      <c r="AI149" s="291"/>
      <c r="AJ149" s="223"/>
      <c r="AK149" s="223"/>
      <c r="AM149" s="220" t="s">
        <v>403</v>
      </c>
      <c r="AN149">
        <f>[2]Одељења!U144</f>
        <v>0</v>
      </c>
      <c r="AO149" s="223"/>
      <c r="AP149" s="292">
        <f t="shared" ref="AP149:AP155" si="112">ROUNDUP(AO149/30,0)</f>
        <v>0</v>
      </c>
      <c r="AQ149" s="223"/>
      <c r="AR149" s="222"/>
      <c r="AS149" s="276">
        <f t="shared" ref="AS149:AS155" si="113">ROUNDUP(AR149/30,0)</f>
        <v>0</v>
      </c>
      <c r="AT149" s="223"/>
      <c r="AU149" s="276"/>
      <c r="AV149" s="276"/>
      <c r="AW149" s="276"/>
      <c r="AX149" s="276"/>
      <c r="AY149" s="276"/>
      <c r="AZ149" s="276"/>
      <c r="BA149" s="276"/>
      <c r="BB149" s="276"/>
      <c r="BC149" s="223"/>
      <c r="BD149" s="223"/>
    </row>
    <row r="150" spans="1:56">
      <c r="A150" s="220" t="s">
        <v>404</v>
      </c>
      <c r="B150" s="274">
        <f>[2]Одељења!E145</f>
        <v>0</v>
      </c>
      <c r="C150" s="223"/>
      <c r="D150" s="289">
        <f t="shared" si="108"/>
        <v>0</v>
      </c>
      <c r="E150" s="223"/>
      <c r="F150" s="222"/>
      <c r="G150" s="274">
        <f t="shared" si="109"/>
        <v>0</v>
      </c>
      <c r="H150" s="223"/>
      <c r="I150" s="274"/>
      <c r="J150" s="274"/>
      <c r="K150" s="274"/>
      <c r="L150" s="274"/>
      <c r="M150" s="274"/>
      <c r="N150" s="274"/>
      <c r="O150" s="274"/>
      <c r="P150" s="274"/>
      <c r="Q150" s="223"/>
      <c r="R150" s="223"/>
      <c r="T150" s="220" t="s">
        <v>404</v>
      </c>
      <c r="U150">
        <f>[2]Одељења!M145</f>
        <v>0</v>
      </c>
      <c r="V150" s="223"/>
      <c r="W150" s="290">
        <f t="shared" si="110"/>
        <v>0</v>
      </c>
      <c r="X150" s="223"/>
      <c r="Y150" s="222"/>
      <c r="Z150" s="291">
        <f t="shared" si="111"/>
        <v>0</v>
      </c>
      <c r="AA150" s="223"/>
      <c r="AB150" s="291"/>
      <c r="AC150" s="291"/>
      <c r="AD150" s="291"/>
      <c r="AE150" s="291"/>
      <c r="AF150" s="291"/>
      <c r="AG150" s="291"/>
      <c r="AH150" s="291"/>
      <c r="AI150" s="291"/>
      <c r="AJ150" s="223"/>
      <c r="AK150" s="223"/>
      <c r="AM150" s="220" t="s">
        <v>404</v>
      </c>
      <c r="AN150">
        <f>[2]Одељења!U145</f>
        <v>0</v>
      </c>
      <c r="AO150" s="223"/>
      <c r="AP150" s="292">
        <f t="shared" si="112"/>
        <v>0</v>
      </c>
      <c r="AQ150" s="223"/>
      <c r="AR150" s="222"/>
      <c r="AS150" s="276">
        <f t="shared" si="113"/>
        <v>0</v>
      </c>
      <c r="AT150" s="223"/>
      <c r="AU150" s="276"/>
      <c r="AV150" s="276"/>
      <c r="AW150" s="276"/>
      <c r="AX150" s="276"/>
      <c r="AY150" s="276"/>
      <c r="AZ150" s="276"/>
      <c r="BA150" s="276"/>
      <c r="BB150" s="276"/>
      <c r="BC150" s="223"/>
      <c r="BD150" s="223"/>
    </row>
    <row r="151" spans="1:56">
      <c r="A151" s="220" t="s">
        <v>405</v>
      </c>
      <c r="B151" s="274">
        <f>[2]Одељења!E146</f>
        <v>0</v>
      </c>
      <c r="C151" s="223"/>
      <c r="D151" s="289">
        <f t="shared" si="108"/>
        <v>0</v>
      </c>
      <c r="E151" s="223"/>
      <c r="F151" s="222"/>
      <c r="G151" s="274">
        <f t="shared" si="109"/>
        <v>0</v>
      </c>
      <c r="H151" s="223"/>
      <c r="I151" s="274"/>
      <c r="J151" s="274"/>
      <c r="K151" s="274"/>
      <c r="L151" s="274"/>
      <c r="M151" s="274"/>
      <c r="N151" s="274"/>
      <c r="O151" s="274"/>
      <c r="P151" s="274"/>
      <c r="Q151" s="223"/>
      <c r="R151" s="223"/>
      <c r="T151" s="220" t="s">
        <v>405</v>
      </c>
      <c r="U151">
        <f>[2]Одељења!M146</f>
        <v>0</v>
      </c>
      <c r="V151" s="223"/>
      <c r="W151" s="290">
        <f t="shared" si="110"/>
        <v>0</v>
      </c>
      <c r="X151" s="223"/>
      <c r="Y151" s="222"/>
      <c r="Z151" s="291">
        <f t="shared" si="111"/>
        <v>0</v>
      </c>
      <c r="AA151" s="223"/>
      <c r="AB151" s="291"/>
      <c r="AC151" s="291"/>
      <c r="AD151" s="291"/>
      <c r="AE151" s="291"/>
      <c r="AF151" s="291"/>
      <c r="AG151" s="291"/>
      <c r="AH151" s="291"/>
      <c r="AI151" s="291"/>
      <c r="AJ151" s="223"/>
      <c r="AK151" s="223"/>
      <c r="AM151" s="220" t="s">
        <v>405</v>
      </c>
      <c r="AN151">
        <f>[2]Одељења!U146</f>
        <v>0</v>
      </c>
      <c r="AO151" s="223"/>
      <c r="AP151" s="292">
        <f t="shared" si="112"/>
        <v>0</v>
      </c>
      <c r="AQ151" s="223"/>
      <c r="AR151" s="222"/>
      <c r="AS151" s="276">
        <f t="shared" si="113"/>
        <v>0</v>
      </c>
      <c r="AT151" s="223"/>
      <c r="AU151" s="276"/>
      <c r="AV151" s="276"/>
      <c r="AW151" s="276"/>
      <c r="AX151" s="276"/>
      <c r="AY151" s="276"/>
      <c r="AZ151" s="276"/>
      <c r="BA151" s="276"/>
      <c r="BB151" s="276"/>
      <c r="BC151" s="223"/>
      <c r="BD151" s="223"/>
    </row>
    <row r="152" spans="1:56">
      <c r="A152" s="220" t="s">
        <v>406</v>
      </c>
      <c r="B152" s="274">
        <f>[2]Одељења!E147</f>
        <v>0</v>
      </c>
      <c r="C152" s="223"/>
      <c r="D152" s="289">
        <f t="shared" si="108"/>
        <v>0</v>
      </c>
      <c r="E152" s="223"/>
      <c r="F152" s="222"/>
      <c r="G152" s="274">
        <f t="shared" si="109"/>
        <v>0</v>
      </c>
      <c r="H152" s="223"/>
      <c r="I152" s="223"/>
      <c r="J152" s="274">
        <f>ROUNDUP(I152/30,0)</f>
        <v>0</v>
      </c>
      <c r="K152" s="223"/>
      <c r="L152" s="223"/>
      <c r="M152" s="274">
        <f>ROUNDUP(L152/30,0)</f>
        <v>0</v>
      </c>
      <c r="N152" s="223"/>
      <c r="O152" s="223"/>
      <c r="P152" s="223"/>
      <c r="Q152" s="223"/>
      <c r="R152" s="223"/>
      <c r="T152" s="220" t="s">
        <v>406</v>
      </c>
      <c r="U152">
        <f>[2]Одељења!M147</f>
        <v>0</v>
      </c>
      <c r="V152" s="223"/>
      <c r="W152" s="290">
        <f t="shared" si="110"/>
        <v>0</v>
      </c>
      <c r="X152" s="223"/>
      <c r="Y152" s="222"/>
      <c r="Z152" s="291">
        <f t="shared" si="111"/>
        <v>0</v>
      </c>
      <c r="AA152" s="223"/>
      <c r="AB152" s="223"/>
      <c r="AC152" s="291">
        <f>ROUNDUP(AB152/30,0)</f>
        <v>0</v>
      </c>
      <c r="AD152" s="223"/>
      <c r="AE152" s="223"/>
      <c r="AF152" s="291">
        <f>ROUNDUP(AE152/30,0)</f>
        <v>0</v>
      </c>
      <c r="AG152" s="223"/>
      <c r="AH152" s="223"/>
      <c r="AI152" s="223"/>
      <c r="AJ152" s="223"/>
      <c r="AK152" s="223"/>
      <c r="AM152" s="220" t="s">
        <v>406</v>
      </c>
      <c r="AN152">
        <f>[2]Одељења!U147</f>
        <v>0</v>
      </c>
      <c r="AO152" s="223"/>
      <c r="AP152" s="292">
        <f t="shared" si="112"/>
        <v>0</v>
      </c>
      <c r="AQ152" s="223"/>
      <c r="AR152" s="222"/>
      <c r="AS152" s="276">
        <f t="shared" si="113"/>
        <v>0</v>
      </c>
      <c r="AT152" s="223"/>
      <c r="AU152" s="223"/>
      <c r="AV152" s="276">
        <f>ROUNDUP(AU152/30,0)</f>
        <v>0</v>
      </c>
      <c r="AW152" s="223"/>
      <c r="AX152" s="223"/>
      <c r="AY152" s="276">
        <f>ROUNDUP(AX152/30,0)</f>
        <v>0</v>
      </c>
      <c r="AZ152" s="223"/>
      <c r="BA152" s="223"/>
      <c r="BB152" s="223"/>
      <c r="BC152" s="223"/>
      <c r="BD152" s="223"/>
    </row>
    <row r="153" spans="1:56">
      <c r="A153" s="220" t="s">
        <v>407</v>
      </c>
      <c r="B153" s="274">
        <f>[2]Одељења!E148</f>
        <v>0</v>
      </c>
      <c r="C153" s="223"/>
      <c r="D153" s="289">
        <f t="shared" si="108"/>
        <v>0</v>
      </c>
      <c r="E153" s="223"/>
      <c r="F153" s="222"/>
      <c r="G153" s="274">
        <f t="shared" si="109"/>
        <v>0</v>
      </c>
      <c r="H153" s="223"/>
      <c r="I153" s="223"/>
      <c r="J153" s="274">
        <f>ROUNDUP(I153/30,0)</f>
        <v>0</v>
      </c>
      <c r="K153" s="223"/>
      <c r="L153" s="223"/>
      <c r="M153" s="274">
        <f>ROUNDUP(L153/30,0)</f>
        <v>0</v>
      </c>
      <c r="N153" s="223"/>
      <c r="O153" s="223"/>
      <c r="P153" s="223"/>
      <c r="Q153" s="223"/>
      <c r="R153" s="223"/>
      <c r="T153" s="220" t="s">
        <v>407</v>
      </c>
      <c r="U153">
        <f>[2]Одељења!M148</f>
        <v>0</v>
      </c>
      <c r="V153" s="223"/>
      <c r="W153" s="290">
        <f t="shared" si="110"/>
        <v>0</v>
      </c>
      <c r="X153" s="223"/>
      <c r="Y153" s="222"/>
      <c r="Z153" s="291">
        <f t="shared" si="111"/>
        <v>0</v>
      </c>
      <c r="AA153" s="223"/>
      <c r="AB153" s="223"/>
      <c r="AC153" s="291">
        <f>ROUNDUP(AB153/30,0)</f>
        <v>0</v>
      </c>
      <c r="AD153" s="223"/>
      <c r="AE153" s="223"/>
      <c r="AF153" s="291">
        <f>ROUNDUP(AE153/30,0)</f>
        <v>0</v>
      </c>
      <c r="AG153" s="223"/>
      <c r="AH153" s="223"/>
      <c r="AI153" s="223"/>
      <c r="AJ153" s="223"/>
      <c r="AK153" s="223"/>
      <c r="AM153" s="220" t="s">
        <v>407</v>
      </c>
      <c r="AN153">
        <f>[2]Одељења!U148</f>
        <v>0</v>
      </c>
      <c r="AO153" s="223"/>
      <c r="AP153" s="292">
        <f t="shared" si="112"/>
        <v>0</v>
      </c>
      <c r="AQ153" s="223"/>
      <c r="AR153" s="222"/>
      <c r="AS153" s="276">
        <f t="shared" si="113"/>
        <v>0</v>
      </c>
      <c r="AT153" s="223"/>
      <c r="AU153" s="223"/>
      <c r="AV153" s="276">
        <f>ROUNDUP(AU153/30,0)</f>
        <v>0</v>
      </c>
      <c r="AW153" s="223"/>
      <c r="AX153" s="223"/>
      <c r="AY153" s="276">
        <f>ROUNDUP(AX153/30,0)</f>
        <v>0</v>
      </c>
      <c r="AZ153" s="223"/>
      <c r="BA153" s="223"/>
      <c r="BB153" s="223"/>
      <c r="BC153" s="223"/>
      <c r="BD153" s="223"/>
    </row>
    <row r="154" spans="1:56">
      <c r="A154" s="220" t="s">
        <v>408</v>
      </c>
      <c r="B154" s="274">
        <f>[2]Одељења!E149</f>
        <v>0</v>
      </c>
      <c r="C154" s="223"/>
      <c r="D154" s="289">
        <f t="shared" si="108"/>
        <v>0</v>
      </c>
      <c r="E154" s="223"/>
      <c r="F154" s="222"/>
      <c r="G154" s="274">
        <f t="shared" si="109"/>
        <v>0</v>
      </c>
      <c r="H154" s="223"/>
      <c r="I154" s="223"/>
      <c r="J154" s="274">
        <f>ROUNDUP(I154/30,0)</f>
        <v>0</v>
      </c>
      <c r="K154" s="223"/>
      <c r="L154" s="223"/>
      <c r="M154" s="274">
        <f>ROUNDUP(L154/30,0)</f>
        <v>0</v>
      </c>
      <c r="N154" s="223"/>
      <c r="O154" s="223"/>
      <c r="P154" s="223"/>
      <c r="Q154" s="223"/>
      <c r="R154" s="223"/>
      <c r="T154" s="220" t="s">
        <v>408</v>
      </c>
      <c r="U154">
        <f>[2]Одељења!M149</f>
        <v>0</v>
      </c>
      <c r="V154" s="223"/>
      <c r="W154" s="290">
        <f t="shared" si="110"/>
        <v>0</v>
      </c>
      <c r="X154" s="223"/>
      <c r="Y154" s="222"/>
      <c r="Z154" s="291">
        <f t="shared" si="111"/>
        <v>0</v>
      </c>
      <c r="AA154" s="223"/>
      <c r="AB154" s="223"/>
      <c r="AC154" s="291">
        <f>ROUNDUP(AB154/30,0)</f>
        <v>0</v>
      </c>
      <c r="AD154" s="223"/>
      <c r="AE154" s="223"/>
      <c r="AF154" s="291">
        <f>ROUNDUP(AE154/30,0)</f>
        <v>0</v>
      </c>
      <c r="AG154" s="223"/>
      <c r="AH154" s="223"/>
      <c r="AI154" s="223"/>
      <c r="AJ154" s="223"/>
      <c r="AK154" s="223"/>
      <c r="AM154" s="220" t="s">
        <v>408</v>
      </c>
      <c r="AN154">
        <f>[2]Одељења!U149</f>
        <v>0</v>
      </c>
      <c r="AO154" s="223"/>
      <c r="AP154" s="292">
        <f t="shared" si="112"/>
        <v>0</v>
      </c>
      <c r="AQ154" s="223"/>
      <c r="AR154" s="222"/>
      <c r="AS154" s="276">
        <f t="shared" si="113"/>
        <v>0</v>
      </c>
      <c r="AT154" s="223"/>
      <c r="AU154" s="223"/>
      <c r="AV154" s="276">
        <f>ROUNDUP(AU154/30,0)</f>
        <v>0</v>
      </c>
      <c r="AW154" s="223"/>
      <c r="AX154" s="223"/>
      <c r="AY154" s="276">
        <f>ROUNDUP(AX154/30,0)</f>
        <v>0</v>
      </c>
      <c r="AZ154" s="223"/>
      <c r="BA154" s="223"/>
      <c r="BB154" s="223"/>
      <c r="BC154" s="223"/>
      <c r="BD154" s="223"/>
    </row>
    <row r="155" spans="1:56">
      <c r="A155" s="225" t="s">
        <v>409</v>
      </c>
      <c r="B155" s="293">
        <f>[2]Одељења!E150</f>
        <v>0</v>
      </c>
      <c r="C155" s="227"/>
      <c r="D155" s="294">
        <f t="shared" si="108"/>
        <v>0</v>
      </c>
      <c r="E155" s="227"/>
      <c r="F155" s="252"/>
      <c r="G155" s="293">
        <f t="shared" si="109"/>
        <v>0</v>
      </c>
      <c r="H155" s="227"/>
      <c r="I155" s="227"/>
      <c r="J155" s="293">
        <f>ROUNDUP(I155/30,0)</f>
        <v>0</v>
      </c>
      <c r="K155" s="227"/>
      <c r="L155" s="227"/>
      <c r="M155" s="293">
        <f>ROUNDUP(L155/30,0)</f>
        <v>0</v>
      </c>
      <c r="N155" s="227"/>
      <c r="O155" s="227"/>
      <c r="P155" s="227"/>
      <c r="Q155" s="227"/>
      <c r="R155" s="227"/>
      <c r="T155" s="225" t="s">
        <v>409</v>
      </c>
      <c r="U155">
        <f>[2]Одељења!M150</f>
        <v>0</v>
      </c>
      <c r="V155" s="227"/>
      <c r="W155" s="295">
        <f t="shared" si="110"/>
        <v>0</v>
      </c>
      <c r="X155" s="227"/>
      <c r="Y155" s="252"/>
      <c r="Z155" s="296">
        <f t="shared" si="111"/>
        <v>0</v>
      </c>
      <c r="AA155" s="227"/>
      <c r="AB155" s="227"/>
      <c r="AC155" s="296">
        <f>ROUNDUP(AB155/30,0)</f>
        <v>0</v>
      </c>
      <c r="AD155" s="227"/>
      <c r="AE155" s="227"/>
      <c r="AF155" s="296">
        <f>ROUNDUP(AE155/30,0)</f>
        <v>0</v>
      </c>
      <c r="AG155" s="227"/>
      <c r="AH155" s="227"/>
      <c r="AI155" s="227"/>
      <c r="AJ155" s="227"/>
      <c r="AK155" s="227"/>
      <c r="AM155" s="225" t="s">
        <v>409</v>
      </c>
      <c r="AN155">
        <f>[2]Одељења!U150</f>
        <v>0</v>
      </c>
      <c r="AO155" s="227"/>
      <c r="AP155" s="297">
        <f t="shared" si="112"/>
        <v>0</v>
      </c>
      <c r="AQ155" s="227"/>
      <c r="AR155" s="252"/>
      <c r="AS155" s="298">
        <f t="shared" si="113"/>
        <v>0</v>
      </c>
      <c r="AT155" s="227"/>
      <c r="AU155" s="227"/>
      <c r="AV155" s="298">
        <f>ROUNDUP(AU155/30,0)</f>
        <v>0</v>
      </c>
      <c r="AW155" s="227"/>
      <c r="AX155" s="227"/>
      <c r="AY155" s="298">
        <f>ROUNDUP(AX155/30,0)</f>
        <v>0</v>
      </c>
      <c r="AZ155" s="227"/>
      <c r="BA155" s="227"/>
      <c r="BB155" s="227"/>
      <c r="BC155" s="227"/>
      <c r="BD155" s="227"/>
    </row>
    <row r="156" spans="1:56">
      <c r="A156" s="313" t="s">
        <v>13</v>
      </c>
      <c r="B156" s="314">
        <f t="shared" ref="B156:R156" si="114">SUM(B148:B155)</f>
        <v>0</v>
      </c>
      <c r="C156" s="314">
        <f t="shared" si="114"/>
        <v>0</v>
      </c>
      <c r="D156" s="314">
        <f t="shared" si="114"/>
        <v>0</v>
      </c>
      <c r="E156" s="314">
        <f t="shared" si="114"/>
        <v>0</v>
      </c>
      <c r="F156" s="314">
        <f t="shared" si="114"/>
        <v>0</v>
      </c>
      <c r="G156" s="314">
        <f t="shared" si="114"/>
        <v>0</v>
      </c>
      <c r="H156" s="314">
        <f t="shared" si="114"/>
        <v>0</v>
      </c>
      <c r="I156" s="314">
        <f t="shared" si="114"/>
        <v>0</v>
      </c>
      <c r="J156" s="314">
        <f t="shared" si="114"/>
        <v>0</v>
      </c>
      <c r="K156" s="314">
        <f t="shared" si="114"/>
        <v>0</v>
      </c>
      <c r="L156" s="314">
        <f t="shared" si="114"/>
        <v>0</v>
      </c>
      <c r="M156" s="314">
        <f t="shared" si="114"/>
        <v>0</v>
      </c>
      <c r="N156" s="314">
        <f t="shared" si="114"/>
        <v>0</v>
      </c>
      <c r="O156" s="314">
        <f t="shared" si="114"/>
        <v>0</v>
      </c>
      <c r="P156" s="314">
        <f t="shared" si="114"/>
        <v>0</v>
      </c>
      <c r="Q156" s="314">
        <f t="shared" si="114"/>
        <v>0</v>
      </c>
      <c r="R156" s="314">
        <f t="shared" si="114"/>
        <v>0</v>
      </c>
      <c r="T156" s="301" t="s">
        <v>13</v>
      </c>
      <c r="U156" s="302">
        <f t="shared" ref="U156:AK156" si="115">SUM(U148:U155)</f>
        <v>0</v>
      </c>
      <c r="V156" s="302">
        <f t="shared" si="115"/>
        <v>0</v>
      </c>
      <c r="W156" s="302">
        <f t="shared" si="115"/>
        <v>0</v>
      </c>
      <c r="X156" s="302">
        <f t="shared" si="115"/>
        <v>0</v>
      </c>
      <c r="Y156" s="302">
        <f t="shared" si="115"/>
        <v>0</v>
      </c>
      <c r="Z156" s="302">
        <f t="shared" si="115"/>
        <v>0</v>
      </c>
      <c r="AA156" s="302">
        <f t="shared" si="115"/>
        <v>0</v>
      </c>
      <c r="AB156" s="302">
        <f t="shared" si="115"/>
        <v>0</v>
      </c>
      <c r="AC156" s="302">
        <f t="shared" si="115"/>
        <v>0</v>
      </c>
      <c r="AD156" s="302">
        <f t="shared" si="115"/>
        <v>0</v>
      </c>
      <c r="AE156" s="302">
        <f t="shared" si="115"/>
        <v>0</v>
      </c>
      <c r="AF156" s="302">
        <f t="shared" si="115"/>
        <v>0</v>
      </c>
      <c r="AG156" s="302">
        <f t="shared" si="115"/>
        <v>0</v>
      </c>
      <c r="AH156" s="302">
        <f t="shared" si="115"/>
        <v>0</v>
      </c>
      <c r="AI156" s="302">
        <f t="shared" si="115"/>
        <v>0</v>
      </c>
      <c r="AJ156" s="302">
        <f t="shared" si="115"/>
        <v>0</v>
      </c>
      <c r="AK156" s="302">
        <f t="shared" si="115"/>
        <v>0</v>
      </c>
      <c r="AM156" s="303" t="s">
        <v>13</v>
      </c>
      <c r="AN156" s="304">
        <f t="shared" ref="AN156:BD156" si="116">SUM(AN148:AN155)</f>
        <v>0</v>
      </c>
      <c r="AO156" s="304">
        <f t="shared" si="116"/>
        <v>0</v>
      </c>
      <c r="AP156" s="304">
        <f t="shared" si="116"/>
        <v>0</v>
      </c>
      <c r="AQ156" s="304">
        <f t="shared" si="116"/>
        <v>0</v>
      </c>
      <c r="AR156" s="304">
        <f t="shared" si="116"/>
        <v>0</v>
      </c>
      <c r="AS156" s="304">
        <f t="shared" si="116"/>
        <v>0</v>
      </c>
      <c r="AT156" s="304">
        <f t="shared" si="116"/>
        <v>0</v>
      </c>
      <c r="AU156" s="304">
        <f t="shared" si="116"/>
        <v>0</v>
      </c>
      <c r="AV156" s="304">
        <f t="shared" si="116"/>
        <v>0</v>
      </c>
      <c r="AW156" s="304">
        <f t="shared" si="116"/>
        <v>0</v>
      </c>
      <c r="AX156" s="304">
        <f t="shared" si="116"/>
        <v>0</v>
      </c>
      <c r="AY156" s="304">
        <f t="shared" si="116"/>
        <v>0</v>
      </c>
      <c r="AZ156" s="304">
        <f t="shared" si="116"/>
        <v>0</v>
      </c>
      <c r="BA156" s="304">
        <f t="shared" si="116"/>
        <v>0</v>
      </c>
      <c r="BB156" s="304">
        <f t="shared" si="116"/>
        <v>0</v>
      </c>
      <c r="BC156" s="304">
        <f t="shared" si="116"/>
        <v>0</v>
      </c>
      <c r="BD156" s="304">
        <f t="shared" si="116"/>
        <v>0</v>
      </c>
    </row>
    <row r="157" spans="1:56">
      <c r="A157" s="311">
        <f>'[2]Подаци о школи'!B19</f>
        <v>0</v>
      </c>
      <c r="T157" s="311">
        <f>'[2]Подаци о школи'!B19</f>
        <v>0</v>
      </c>
      <c r="AM157" s="311">
        <f>'[2]Подаци о школи'!B19</f>
        <v>0</v>
      </c>
    </row>
    <row r="158" spans="1:56" s="214" customFormat="1" ht="84">
      <c r="A158" s="280" t="s">
        <v>476</v>
      </c>
      <c r="B158" s="281" t="s">
        <v>396</v>
      </c>
      <c r="C158" s="282" t="s">
        <v>416</v>
      </c>
      <c r="D158" s="282" t="s">
        <v>459</v>
      </c>
      <c r="E158" s="282" t="s">
        <v>417</v>
      </c>
      <c r="F158" s="282" t="s">
        <v>418</v>
      </c>
      <c r="G158" s="282" t="s">
        <v>460</v>
      </c>
      <c r="H158" s="282" t="s">
        <v>419</v>
      </c>
      <c r="I158" s="282" t="s">
        <v>431</v>
      </c>
      <c r="J158" s="282" t="s">
        <v>461</v>
      </c>
      <c r="K158" s="282" t="s">
        <v>462</v>
      </c>
      <c r="L158" s="282" t="s">
        <v>433</v>
      </c>
      <c r="M158" s="282" t="s">
        <v>463</v>
      </c>
      <c r="N158" s="282" t="s">
        <v>434</v>
      </c>
      <c r="O158" s="282" t="s">
        <v>435</v>
      </c>
      <c r="P158" s="282" t="s">
        <v>436</v>
      </c>
      <c r="Q158" s="282" t="s">
        <v>437</v>
      </c>
      <c r="R158" s="282" t="s">
        <v>438</v>
      </c>
      <c r="T158" s="283" t="s">
        <v>476</v>
      </c>
      <c r="U158" s="284" t="s">
        <v>396</v>
      </c>
      <c r="V158" s="285" t="s">
        <v>416</v>
      </c>
      <c r="W158" s="285" t="s">
        <v>459</v>
      </c>
      <c r="X158" s="285" t="s">
        <v>417</v>
      </c>
      <c r="Y158" s="285" t="s">
        <v>418</v>
      </c>
      <c r="Z158" s="285" t="s">
        <v>460</v>
      </c>
      <c r="AA158" s="285" t="s">
        <v>419</v>
      </c>
      <c r="AB158" s="285" t="s">
        <v>431</v>
      </c>
      <c r="AC158" s="285" t="s">
        <v>461</v>
      </c>
      <c r="AD158" s="285" t="s">
        <v>462</v>
      </c>
      <c r="AE158" s="285" t="s">
        <v>433</v>
      </c>
      <c r="AF158" s="285" t="s">
        <v>463</v>
      </c>
      <c r="AG158" s="285" t="s">
        <v>434</v>
      </c>
      <c r="AH158" s="285" t="s">
        <v>435</v>
      </c>
      <c r="AI158" s="285" t="s">
        <v>436</v>
      </c>
      <c r="AJ158" s="285" t="s">
        <v>437</v>
      </c>
      <c r="AK158" s="285" t="s">
        <v>438</v>
      </c>
      <c r="AM158" s="286" t="s">
        <v>476</v>
      </c>
      <c r="AN158" s="287" t="s">
        <v>396</v>
      </c>
      <c r="AO158" s="288" t="s">
        <v>416</v>
      </c>
      <c r="AP158" s="288" t="s">
        <v>459</v>
      </c>
      <c r="AQ158" s="288" t="s">
        <v>417</v>
      </c>
      <c r="AR158" s="288" t="s">
        <v>418</v>
      </c>
      <c r="AS158" s="288" t="s">
        <v>460</v>
      </c>
      <c r="AT158" s="288" t="s">
        <v>419</v>
      </c>
      <c r="AU158" s="288" t="s">
        <v>431</v>
      </c>
      <c r="AV158" s="288" t="s">
        <v>461</v>
      </c>
      <c r="AW158" s="288" t="s">
        <v>462</v>
      </c>
      <c r="AX158" s="288" t="s">
        <v>433</v>
      </c>
      <c r="AY158" s="288" t="s">
        <v>463</v>
      </c>
      <c r="AZ158" s="288" t="s">
        <v>434</v>
      </c>
      <c r="BA158" s="288" t="s">
        <v>435</v>
      </c>
      <c r="BB158" s="288" t="s">
        <v>436</v>
      </c>
      <c r="BC158" s="288" t="s">
        <v>437</v>
      </c>
      <c r="BD158" s="288" t="s">
        <v>438</v>
      </c>
    </row>
    <row r="159" spans="1:56">
      <c r="A159" s="220" t="s">
        <v>402</v>
      </c>
      <c r="B159" s="274">
        <f>[2]Одељења!E154</f>
        <v>0</v>
      </c>
      <c r="C159" s="222"/>
      <c r="D159" s="289">
        <f>ROUNDUP(C159/30,0)</f>
        <v>0</v>
      </c>
      <c r="E159" s="222"/>
      <c r="F159" s="222"/>
      <c r="G159" s="274">
        <f>ROUNDUP(F159/30,0)</f>
        <v>0</v>
      </c>
      <c r="H159" s="223"/>
      <c r="I159" s="274"/>
      <c r="J159" s="274"/>
      <c r="K159" s="274"/>
      <c r="L159" s="274"/>
      <c r="M159" s="274"/>
      <c r="N159" s="274"/>
      <c r="O159" s="274"/>
      <c r="P159" s="274"/>
      <c r="Q159" s="223"/>
      <c r="R159" s="223"/>
      <c r="T159" s="220" t="s">
        <v>402</v>
      </c>
      <c r="U159">
        <f>[2]Одељења!M154</f>
        <v>0</v>
      </c>
      <c r="V159" s="222"/>
      <c r="W159" s="290">
        <f>ROUNDUP(V159/30,0)</f>
        <v>0</v>
      </c>
      <c r="X159" s="222"/>
      <c r="Y159" s="222"/>
      <c r="Z159" s="291">
        <f>ROUNDUP(Y159/30,0)</f>
        <v>0</v>
      </c>
      <c r="AA159" s="223"/>
      <c r="AB159" s="291"/>
      <c r="AC159" s="291"/>
      <c r="AD159" s="291"/>
      <c r="AE159" s="291"/>
      <c r="AF159" s="291"/>
      <c r="AG159" s="291"/>
      <c r="AH159" s="291"/>
      <c r="AI159" s="291"/>
      <c r="AJ159" s="223"/>
      <c r="AK159" s="223"/>
      <c r="AM159" s="220" t="s">
        <v>402</v>
      </c>
      <c r="AN159">
        <f>[2]Одељења!U154</f>
        <v>0</v>
      </c>
      <c r="AO159" s="222"/>
      <c r="AP159" s="292">
        <f>ROUNDUP(AO159/30,0)</f>
        <v>0</v>
      </c>
      <c r="AQ159" s="222"/>
      <c r="AR159" s="222"/>
      <c r="AS159" s="276">
        <f>ROUNDUP(AR159/30,0)</f>
        <v>0</v>
      </c>
      <c r="AT159" s="223"/>
      <c r="AU159" s="276"/>
      <c r="AV159" s="276"/>
      <c r="AW159" s="276"/>
      <c r="AX159" s="276"/>
      <c r="AY159" s="276"/>
      <c r="AZ159" s="276"/>
      <c r="BA159" s="276"/>
      <c r="BB159" s="276"/>
      <c r="BC159" s="223"/>
      <c r="BD159" s="223"/>
    </row>
    <row r="160" spans="1:56">
      <c r="A160" s="220" t="s">
        <v>403</v>
      </c>
      <c r="B160" s="274">
        <f>[2]Одељења!E155</f>
        <v>0</v>
      </c>
      <c r="C160" s="223"/>
      <c r="D160" s="289">
        <f t="shared" ref="D160:D166" si="117">ROUNDUP(C160/30,0)</f>
        <v>0</v>
      </c>
      <c r="E160" s="223"/>
      <c r="F160" s="222"/>
      <c r="G160" s="274">
        <f t="shared" ref="G160:G166" si="118">ROUNDUP(F160/30,0)</f>
        <v>0</v>
      </c>
      <c r="H160" s="223"/>
      <c r="I160" s="274"/>
      <c r="J160" s="274"/>
      <c r="K160" s="274"/>
      <c r="L160" s="274"/>
      <c r="M160" s="274"/>
      <c r="N160" s="274"/>
      <c r="O160" s="274"/>
      <c r="P160" s="274"/>
      <c r="Q160" s="223"/>
      <c r="R160" s="223"/>
      <c r="T160" s="220" t="s">
        <v>403</v>
      </c>
      <c r="U160">
        <f>[2]Одељења!M155</f>
        <v>0</v>
      </c>
      <c r="V160" s="223"/>
      <c r="W160" s="290">
        <f t="shared" ref="W160:W166" si="119">ROUNDUP(V160/30,0)</f>
        <v>0</v>
      </c>
      <c r="X160" s="223"/>
      <c r="Y160" s="222"/>
      <c r="Z160" s="291">
        <f t="shared" ref="Z160:Z166" si="120">ROUNDUP(Y160/30,0)</f>
        <v>0</v>
      </c>
      <c r="AA160" s="223"/>
      <c r="AB160" s="291"/>
      <c r="AC160" s="291"/>
      <c r="AD160" s="291"/>
      <c r="AE160" s="291"/>
      <c r="AF160" s="291"/>
      <c r="AG160" s="291"/>
      <c r="AH160" s="291"/>
      <c r="AI160" s="291"/>
      <c r="AJ160" s="223"/>
      <c r="AK160" s="223"/>
      <c r="AM160" s="220" t="s">
        <v>403</v>
      </c>
      <c r="AN160">
        <f>[2]Одељења!U155</f>
        <v>0</v>
      </c>
      <c r="AO160" s="223"/>
      <c r="AP160" s="292">
        <f t="shared" ref="AP160:AP166" si="121">ROUNDUP(AO160/30,0)</f>
        <v>0</v>
      </c>
      <c r="AQ160" s="223"/>
      <c r="AR160" s="222"/>
      <c r="AS160" s="276">
        <f t="shared" ref="AS160:AS166" si="122">ROUNDUP(AR160/30,0)</f>
        <v>0</v>
      </c>
      <c r="AT160" s="223"/>
      <c r="AU160" s="276"/>
      <c r="AV160" s="276"/>
      <c r="AW160" s="276"/>
      <c r="AX160" s="276"/>
      <c r="AY160" s="276"/>
      <c r="AZ160" s="276"/>
      <c r="BA160" s="276"/>
      <c r="BB160" s="276"/>
      <c r="BC160" s="223"/>
      <c r="BD160" s="223"/>
    </row>
    <row r="161" spans="1:56">
      <c r="A161" s="220" t="s">
        <v>404</v>
      </c>
      <c r="B161" s="274">
        <f>[2]Одељења!E156</f>
        <v>0</v>
      </c>
      <c r="C161" s="223"/>
      <c r="D161" s="289">
        <f t="shared" si="117"/>
        <v>0</v>
      </c>
      <c r="E161" s="223"/>
      <c r="F161" s="222"/>
      <c r="G161" s="274">
        <f t="shared" si="118"/>
        <v>0</v>
      </c>
      <c r="H161" s="223"/>
      <c r="I161" s="274"/>
      <c r="J161" s="274"/>
      <c r="K161" s="274"/>
      <c r="L161" s="274"/>
      <c r="M161" s="274"/>
      <c r="N161" s="274"/>
      <c r="O161" s="274"/>
      <c r="P161" s="274"/>
      <c r="Q161" s="223"/>
      <c r="R161" s="223"/>
      <c r="T161" s="220" t="s">
        <v>404</v>
      </c>
      <c r="U161">
        <f>[2]Одељења!M156</f>
        <v>0</v>
      </c>
      <c r="V161" s="223"/>
      <c r="W161" s="290">
        <f t="shared" si="119"/>
        <v>0</v>
      </c>
      <c r="X161" s="223"/>
      <c r="Y161" s="222"/>
      <c r="Z161" s="291">
        <f t="shared" si="120"/>
        <v>0</v>
      </c>
      <c r="AA161" s="223"/>
      <c r="AB161" s="291"/>
      <c r="AC161" s="291"/>
      <c r="AD161" s="291"/>
      <c r="AE161" s="291"/>
      <c r="AF161" s="291"/>
      <c r="AG161" s="291"/>
      <c r="AH161" s="291"/>
      <c r="AI161" s="291"/>
      <c r="AJ161" s="223"/>
      <c r="AK161" s="223"/>
      <c r="AM161" s="220" t="s">
        <v>404</v>
      </c>
      <c r="AN161">
        <f>[2]Одељења!U156</f>
        <v>0</v>
      </c>
      <c r="AO161" s="223"/>
      <c r="AP161" s="292">
        <f t="shared" si="121"/>
        <v>0</v>
      </c>
      <c r="AQ161" s="223"/>
      <c r="AR161" s="222"/>
      <c r="AS161" s="276">
        <f t="shared" si="122"/>
        <v>0</v>
      </c>
      <c r="AT161" s="223"/>
      <c r="AU161" s="276"/>
      <c r="AV161" s="276"/>
      <c r="AW161" s="276"/>
      <c r="AX161" s="276"/>
      <c r="AY161" s="276"/>
      <c r="AZ161" s="276"/>
      <c r="BA161" s="276"/>
      <c r="BB161" s="276"/>
      <c r="BC161" s="223"/>
      <c r="BD161" s="223"/>
    </row>
    <row r="162" spans="1:56">
      <c r="A162" s="220" t="s">
        <v>405</v>
      </c>
      <c r="B162" s="274">
        <f>[2]Одељења!E157</f>
        <v>0</v>
      </c>
      <c r="C162" s="223"/>
      <c r="D162" s="289">
        <f t="shared" si="117"/>
        <v>0</v>
      </c>
      <c r="E162" s="223"/>
      <c r="F162" s="222"/>
      <c r="G162" s="274">
        <f t="shared" si="118"/>
        <v>0</v>
      </c>
      <c r="H162" s="223"/>
      <c r="I162" s="274"/>
      <c r="J162" s="274"/>
      <c r="K162" s="274"/>
      <c r="L162" s="274"/>
      <c r="M162" s="274"/>
      <c r="N162" s="274"/>
      <c r="O162" s="274"/>
      <c r="P162" s="274"/>
      <c r="Q162" s="223"/>
      <c r="R162" s="223"/>
      <c r="T162" s="220" t="s">
        <v>405</v>
      </c>
      <c r="U162">
        <f>[2]Одељења!M157</f>
        <v>0</v>
      </c>
      <c r="V162" s="223"/>
      <c r="W162" s="290">
        <f t="shared" si="119"/>
        <v>0</v>
      </c>
      <c r="X162" s="223"/>
      <c r="Y162" s="222"/>
      <c r="Z162" s="291">
        <f t="shared" si="120"/>
        <v>0</v>
      </c>
      <c r="AA162" s="223"/>
      <c r="AB162" s="291"/>
      <c r="AC162" s="291"/>
      <c r="AD162" s="291"/>
      <c r="AE162" s="291"/>
      <c r="AF162" s="291"/>
      <c r="AG162" s="291"/>
      <c r="AH162" s="291"/>
      <c r="AI162" s="291"/>
      <c r="AJ162" s="223"/>
      <c r="AK162" s="223"/>
      <c r="AM162" s="220" t="s">
        <v>405</v>
      </c>
      <c r="AN162">
        <f>[2]Одељења!U157</f>
        <v>0</v>
      </c>
      <c r="AO162" s="223"/>
      <c r="AP162" s="292">
        <f t="shared" si="121"/>
        <v>0</v>
      </c>
      <c r="AQ162" s="223"/>
      <c r="AR162" s="222"/>
      <c r="AS162" s="276">
        <f t="shared" si="122"/>
        <v>0</v>
      </c>
      <c r="AT162" s="223"/>
      <c r="AU162" s="276"/>
      <c r="AV162" s="276"/>
      <c r="AW162" s="276"/>
      <c r="AX162" s="276"/>
      <c r="AY162" s="276"/>
      <c r="AZ162" s="276"/>
      <c r="BA162" s="276"/>
      <c r="BB162" s="276"/>
      <c r="BC162" s="223"/>
      <c r="BD162" s="223"/>
    </row>
    <row r="163" spans="1:56">
      <c r="A163" s="220" t="s">
        <v>406</v>
      </c>
      <c r="B163" s="274">
        <f>[2]Одељења!E158</f>
        <v>0</v>
      </c>
      <c r="C163" s="223"/>
      <c r="D163" s="289">
        <f t="shared" si="117"/>
        <v>0</v>
      </c>
      <c r="E163" s="223"/>
      <c r="F163" s="222"/>
      <c r="G163" s="274">
        <f t="shared" si="118"/>
        <v>0</v>
      </c>
      <c r="H163" s="223"/>
      <c r="I163" s="223"/>
      <c r="J163" s="274">
        <f>ROUNDUP(I163/30,0)</f>
        <v>0</v>
      </c>
      <c r="K163" s="223"/>
      <c r="L163" s="223"/>
      <c r="M163" s="274">
        <f>ROUNDUP(L163/30,0)</f>
        <v>0</v>
      </c>
      <c r="N163" s="223"/>
      <c r="O163" s="223"/>
      <c r="P163" s="223"/>
      <c r="Q163" s="223"/>
      <c r="R163" s="223"/>
      <c r="T163" s="220" t="s">
        <v>406</v>
      </c>
      <c r="U163">
        <f>[2]Одељења!M158</f>
        <v>0</v>
      </c>
      <c r="V163" s="223"/>
      <c r="W163" s="290">
        <f t="shared" si="119"/>
        <v>0</v>
      </c>
      <c r="X163" s="223"/>
      <c r="Y163" s="222"/>
      <c r="Z163" s="291">
        <f t="shared" si="120"/>
        <v>0</v>
      </c>
      <c r="AA163" s="223"/>
      <c r="AB163" s="223"/>
      <c r="AC163" s="291">
        <f>ROUNDUP(AB163/30,0)</f>
        <v>0</v>
      </c>
      <c r="AD163" s="223"/>
      <c r="AE163" s="223"/>
      <c r="AF163" s="291">
        <f>ROUNDUP(AE163/30,0)</f>
        <v>0</v>
      </c>
      <c r="AG163" s="223"/>
      <c r="AH163" s="223"/>
      <c r="AI163" s="223"/>
      <c r="AJ163" s="223"/>
      <c r="AK163" s="223"/>
      <c r="AM163" s="220" t="s">
        <v>406</v>
      </c>
      <c r="AN163">
        <f>[2]Одељења!U158</f>
        <v>0</v>
      </c>
      <c r="AO163" s="223"/>
      <c r="AP163" s="292">
        <f t="shared" si="121"/>
        <v>0</v>
      </c>
      <c r="AQ163" s="223"/>
      <c r="AR163" s="222"/>
      <c r="AS163" s="276">
        <f t="shared" si="122"/>
        <v>0</v>
      </c>
      <c r="AT163" s="223"/>
      <c r="AU163" s="223"/>
      <c r="AV163" s="276">
        <f>ROUNDUP(AU163/30,0)</f>
        <v>0</v>
      </c>
      <c r="AW163" s="223"/>
      <c r="AX163" s="223"/>
      <c r="AY163" s="276">
        <f>ROUNDUP(AX163/30,0)</f>
        <v>0</v>
      </c>
      <c r="AZ163" s="223"/>
      <c r="BA163" s="223"/>
      <c r="BB163" s="223"/>
      <c r="BC163" s="223"/>
      <c r="BD163" s="223"/>
    </row>
    <row r="164" spans="1:56">
      <c r="A164" s="220" t="s">
        <v>407</v>
      </c>
      <c r="B164" s="274">
        <f>[2]Одељења!E159</f>
        <v>0</v>
      </c>
      <c r="C164" s="223"/>
      <c r="D164" s="289">
        <f t="shared" si="117"/>
        <v>0</v>
      </c>
      <c r="E164" s="223"/>
      <c r="F164" s="222"/>
      <c r="G164" s="274">
        <f t="shared" si="118"/>
        <v>0</v>
      </c>
      <c r="H164" s="223"/>
      <c r="I164" s="223"/>
      <c r="J164" s="274">
        <f>ROUNDUP(I164/30,0)</f>
        <v>0</v>
      </c>
      <c r="K164" s="223"/>
      <c r="L164" s="223"/>
      <c r="M164" s="274">
        <f>ROUNDUP(L164/30,0)</f>
        <v>0</v>
      </c>
      <c r="N164" s="223"/>
      <c r="O164" s="223"/>
      <c r="P164" s="223"/>
      <c r="Q164" s="223"/>
      <c r="R164" s="223"/>
      <c r="T164" s="220" t="s">
        <v>407</v>
      </c>
      <c r="U164">
        <f>[2]Одељења!M159</f>
        <v>0</v>
      </c>
      <c r="V164" s="223"/>
      <c r="W164" s="290">
        <f t="shared" si="119"/>
        <v>0</v>
      </c>
      <c r="X164" s="223"/>
      <c r="Y164" s="222"/>
      <c r="Z164" s="291">
        <f t="shared" si="120"/>
        <v>0</v>
      </c>
      <c r="AA164" s="223"/>
      <c r="AB164" s="223"/>
      <c r="AC164" s="291">
        <f>ROUNDUP(AB164/30,0)</f>
        <v>0</v>
      </c>
      <c r="AD164" s="223"/>
      <c r="AE164" s="223"/>
      <c r="AF164" s="291">
        <f>ROUNDUP(AE164/30,0)</f>
        <v>0</v>
      </c>
      <c r="AG164" s="223"/>
      <c r="AH164" s="223"/>
      <c r="AI164" s="223"/>
      <c r="AJ164" s="223"/>
      <c r="AK164" s="223"/>
      <c r="AM164" s="220" t="s">
        <v>407</v>
      </c>
      <c r="AN164">
        <f>[2]Одељења!U159</f>
        <v>0</v>
      </c>
      <c r="AO164" s="223"/>
      <c r="AP164" s="292">
        <f t="shared" si="121"/>
        <v>0</v>
      </c>
      <c r="AQ164" s="223"/>
      <c r="AR164" s="222"/>
      <c r="AS164" s="276">
        <f t="shared" si="122"/>
        <v>0</v>
      </c>
      <c r="AT164" s="223"/>
      <c r="AU164" s="223"/>
      <c r="AV164" s="276">
        <f>ROUNDUP(AU164/30,0)</f>
        <v>0</v>
      </c>
      <c r="AW164" s="223"/>
      <c r="AX164" s="223"/>
      <c r="AY164" s="276">
        <f>ROUNDUP(AX164/30,0)</f>
        <v>0</v>
      </c>
      <c r="AZ164" s="223"/>
      <c r="BA164" s="223"/>
      <c r="BB164" s="223"/>
      <c r="BC164" s="223"/>
      <c r="BD164" s="223"/>
    </row>
    <row r="165" spans="1:56">
      <c r="A165" s="220" t="s">
        <v>408</v>
      </c>
      <c r="B165" s="274">
        <f>[2]Одељења!E160</f>
        <v>0</v>
      </c>
      <c r="C165" s="223"/>
      <c r="D165" s="289">
        <f t="shared" si="117"/>
        <v>0</v>
      </c>
      <c r="E165" s="223"/>
      <c r="F165" s="222"/>
      <c r="G165" s="274">
        <f t="shared" si="118"/>
        <v>0</v>
      </c>
      <c r="H165" s="223"/>
      <c r="I165" s="223"/>
      <c r="J165" s="274">
        <f>ROUNDUP(I165/30,0)</f>
        <v>0</v>
      </c>
      <c r="K165" s="223"/>
      <c r="L165" s="223"/>
      <c r="M165" s="274">
        <f>ROUNDUP(L165/30,0)</f>
        <v>0</v>
      </c>
      <c r="N165" s="223"/>
      <c r="O165" s="223"/>
      <c r="P165" s="223"/>
      <c r="Q165" s="223"/>
      <c r="R165" s="223"/>
      <c r="T165" s="220" t="s">
        <v>408</v>
      </c>
      <c r="U165">
        <f>[2]Одељења!M160</f>
        <v>0</v>
      </c>
      <c r="V165" s="223"/>
      <c r="W165" s="290">
        <f t="shared" si="119"/>
        <v>0</v>
      </c>
      <c r="X165" s="223"/>
      <c r="Y165" s="222"/>
      <c r="Z165" s="291">
        <f t="shared" si="120"/>
        <v>0</v>
      </c>
      <c r="AA165" s="223"/>
      <c r="AB165" s="223"/>
      <c r="AC165" s="291">
        <f>ROUNDUP(AB165/30,0)</f>
        <v>0</v>
      </c>
      <c r="AD165" s="223"/>
      <c r="AE165" s="223"/>
      <c r="AF165" s="291">
        <f>ROUNDUP(AE165/30,0)</f>
        <v>0</v>
      </c>
      <c r="AG165" s="223"/>
      <c r="AH165" s="223"/>
      <c r="AI165" s="223"/>
      <c r="AJ165" s="223"/>
      <c r="AK165" s="223"/>
      <c r="AM165" s="220" t="s">
        <v>408</v>
      </c>
      <c r="AN165">
        <f>[2]Одељења!U160</f>
        <v>0</v>
      </c>
      <c r="AO165" s="223"/>
      <c r="AP165" s="292">
        <f t="shared" si="121"/>
        <v>0</v>
      </c>
      <c r="AQ165" s="223"/>
      <c r="AR165" s="222"/>
      <c r="AS165" s="276">
        <f t="shared" si="122"/>
        <v>0</v>
      </c>
      <c r="AT165" s="223"/>
      <c r="AU165" s="223"/>
      <c r="AV165" s="276">
        <f>ROUNDUP(AU165/30,0)</f>
        <v>0</v>
      </c>
      <c r="AW165" s="223"/>
      <c r="AX165" s="223"/>
      <c r="AY165" s="276">
        <f>ROUNDUP(AX165/30,0)</f>
        <v>0</v>
      </c>
      <c r="AZ165" s="223"/>
      <c r="BA165" s="223"/>
      <c r="BB165" s="223"/>
      <c r="BC165" s="223"/>
      <c r="BD165" s="223"/>
    </row>
    <row r="166" spans="1:56">
      <c r="A166" s="225" t="s">
        <v>409</v>
      </c>
      <c r="B166" s="293">
        <f>[2]Одељења!E161</f>
        <v>0</v>
      </c>
      <c r="C166" s="227"/>
      <c r="D166" s="294">
        <f t="shared" si="117"/>
        <v>0</v>
      </c>
      <c r="E166" s="227"/>
      <c r="F166" s="252"/>
      <c r="G166" s="293">
        <f t="shared" si="118"/>
        <v>0</v>
      </c>
      <c r="H166" s="227"/>
      <c r="I166" s="227"/>
      <c r="J166" s="293">
        <f>ROUNDUP(I166/30,0)</f>
        <v>0</v>
      </c>
      <c r="K166" s="227"/>
      <c r="L166" s="227"/>
      <c r="M166" s="293">
        <f>ROUNDUP(L166/30,0)</f>
        <v>0</v>
      </c>
      <c r="N166" s="227"/>
      <c r="O166" s="227"/>
      <c r="P166" s="227"/>
      <c r="Q166" s="227"/>
      <c r="R166" s="227"/>
      <c r="T166" s="225" t="s">
        <v>409</v>
      </c>
      <c r="U166">
        <f>[2]Одељења!M161</f>
        <v>0</v>
      </c>
      <c r="V166" s="227"/>
      <c r="W166" s="295">
        <f t="shared" si="119"/>
        <v>0</v>
      </c>
      <c r="X166" s="227"/>
      <c r="Y166" s="252"/>
      <c r="Z166" s="296">
        <f t="shared" si="120"/>
        <v>0</v>
      </c>
      <c r="AA166" s="227"/>
      <c r="AB166" s="227"/>
      <c r="AC166" s="296">
        <f>ROUNDUP(AB166/30,0)</f>
        <v>0</v>
      </c>
      <c r="AD166" s="227"/>
      <c r="AE166" s="227"/>
      <c r="AF166" s="296">
        <f>ROUNDUP(AE166/30,0)</f>
        <v>0</v>
      </c>
      <c r="AG166" s="227"/>
      <c r="AH166" s="227"/>
      <c r="AI166" s="227"/>
      <c r="AJ166" s="227"/>
      <c r="AK166" s="227"/>
      <c r="AM166" s="225" t="s">
        <v>409</v>
      </c>
      <c r="AN166">
        <f>[2]Одељења!U161</f>
        <v>0</v>
      </c>
      <c r="AO166" s="227"/>
      <c r="AP166" s="297">
        <f t="shared" si="121"/>
        <v>0</v>
      </c>
      <c r="AQ166" s="227"/>
      <c r="AR166" s="252"/>
      <c r="AS166" s="298">
        <f t="shared" si="122"/>
        <v>0</v>
      </c>
      <c r="AT166" s="227"/>
      <c r="AU166" s="227"/>
      <c r="AV166" s="298">
        <f>ROUNDUP(AU166/30,0)</f>
        <v>0</v>
      </c>
      <c r="AW166" s="227"/>
      <c r="AX166" s="227"/>
      <c r="AY166" s="298">
        <f>ROUNDUP(AX166/30,0)</f>
        <v>0</v>
      </c>
      <c r="AZ166" s="227"/>
      <c r="BA166" s="227"/>
      <c r="BB166" s="227"/>
      <c r="BC166" s="227"/>
      <c r="BD166" s="227"/>
    </row>
    <row r="167" spans="1:56">
      <c r="A167" s="313" t="s">
        <v>13</v>
      </c>
      <c r="B167" s="314">
        <f t="shared" ref="B167:R167" si="123">SUM(B159:B166)</f>
        <v>0</v>
      </c>
      <c r="C167" s="314">
        <f t="shared" si="123"/>
        <v>0</v>
      </c>
      <c r="D167" s="314">
        <f t="shared" si="123"/>
        <v>0</v>
      </c>
      <c r="E167" s="314">
        <f t="shared" si="123"/>
        <v>0</v>
      </c>
      <c r="F167" s="314">
        <f t="shared" si="123"/>
        <v>0</v>
      </c>
      <c r="G167" s="314">
        <f t="shared" si="123"/>
        <v>0</v>
      </c>
      <c r="H167" s="314">
        <f t="shared" si="123"/>
        <v>0</v>
      </c>
      <c r="I167" s="314">
        <f t="shared" si="123"/>
        <v>0</v>
      </c>
      <c r="J167" s="314">
        <f t="shared" si="123"/>
        <v>0</v>
      </c>
      <c r="K167" s="314">
        <f t="shared" si="123"/>
        <v>0</v>
      </c>
      <c r="L167" s="314">
        <f t="shared" si="123"/>
        <v>0</v>
      </c>
      <c r="M167" s="314">
        <f t="shared" si="123"/>
        <v>0</v>
      </c>
      <c r="N167" s="314">
        <f t="shared" si="123"/>
        <v>0</v>
      </c>
      <c r="O167" s="314">
        <f t="shared" si="123"/>
        <v>0</v>
      </c>
      <c r="P167" s="314">
        <f t="shared" si="123"/>
        <v>0</v>
      </c>
      <c r="Q167" s="314">
        <f t="shared" si="123"/>
        <v>0</v>
      </c>
      <c r="R167" s="314">
        <f t="shared" si="123"/>
        <v>0</v>
      </c>
      <c r="T167" s="301" t="s">
        <v>13</v>
      </c>
      <c r="U167" s="302">
        <f t="shared" ref="U167:AK167" si="124">SUM(U159:U166)</f>
        <v>0</v>
      </c>
      <c r="V167" s="302">
        <f t="shared" si="124"/>
        <v>0</v>
      </c>
      <c r="W167" s="302">
        <f t="shared" si="124"/>
        <v>0</v>
      </c>
      <c r="X167" s="302">
        <f t="shared" si="124"/>
        <v>0</v>
      </c>
      <c r="Y167" s="302">
        <f t="shared" si="124"/>
        <v>0</v>
      </c>
      <c r="Z167" s="302">
        <f t="shared" si="124"/>
        <v>0</v>
      </c>
      <c r="AA167" s="302">
        <f t="shared" si="124"/>
        <v>0</v>
      </c>
      <c r="AB167" s="302">
        <f t="shared" si="124"/>
        <v>0</v>
      </c>
      <c r="AC167" s="302">
        <f t="shared" si="124"/>
        <v>0</v>
      </c>
      <c r="AD167" s="302">
        <f t="shared" si="124"/>
        <v>0</v>
      </c>
      <c r="AE167" s="302">
        <f t="shared" si="124"/>
        <v>0</v>
      </c>
      <c r="AF167" s="302">
        <f t="shared" si="124"/>
        <v>0</v>
      </c>
      <c r="AG167" s="302">
        <f t="shared" si="124"/>
        <v>0</v>
      </c>
      <c r="AH167" s="302">
        <f t="shared" si="124"/>
        <v>0</v>
      </c>
      <c r="AI167" s="302">
        <f t="shared" si="124"/>
        <v>0</v>
      </c>
      <c r="AJ167" s="302">
        <f t="shared" si="124"/>
        <v>0</v>
      </c>
      <c r="AK167" s="302">
        <f t="shared" si="124"/>
        <v>0</v>
      </c>
      <c r="AM167" s="303" t="s">
        <v>13</v>
      </c>
      <c r="AN167" s="304">
        <f t="shared" ref="AN167:BD167" si="125">SUM(AN159:AN166)</f>
        <v>0</v>
      </c>
      <c r="AO167" s="304">
        <f t="shared" si="125"/>
        <v>0</v>
      </c>
      <c r="AP167" s="304">
        <f t="shared" si="125"/>
        <v>0</v>
      </c>
      <c r="AQ167" s="304">
        <f t="shared" si="125"/>
        <v>0</v>
      </c>
      <c r="AR167" s="304">
        <f t="shared" si="125"/>
        <v>0</v>
      </c>
      <c r="AS167" s="304">
        <f t="shared" si="125"/>
        <v>0</v>
      </c>
      <c r="AT167" s="304">
        <f t="shared" si="125"/>
        <v>0</v>
      </c>
      <c r="AU167" s="304">
        <f t="shared" si="125"/>
        <v>0</v>
      </c>
      <c r="AV167" s="304">
        <f t="shared" si="125"/>
        <v>0</v>
      </c>
      <c r="AW167" s="304">
        <f t="shared" si="125"/>
        <v>0</v>
      </c>
      <c r="AX167" s="304">
        <f t="shared" si="125"/>
        <v>0</v>
      </c>
      <c r="AY167" s="304">
        <f t="shared" si="125"/>
        <v>0</v>
      </c>
      <c r="AZ167" s="304">
        <f t="shared" si="125"/>
        <v>0</v>
      </c>
      <c r="BA167" s="304">
        <f t="shared" si="125"/>
        <v>0</v>
      </c>
      <c r="BB167" s="304">
        <f t="shared" si="125"/>
        <v>0</v>
      </c>
      <c r="BC167" s="304">
        <f t="shared" si="125"/>
        <v>0</v>
      </c>
      <c r="BD167" s="304">
        <f t="shared" si="125"/>
        <v>0</v>
      </c>
    </row>
    <row r="168" spans="1:56">
      <c r="A168" s="315">
        <f>'[2]Подаци о школи'!B20</f>
        <v>0</v>
      </c>
      <c r="T168" s="315">
        <f>'[2]Подаци о школи'!B20</f>
        <v>0</v>
      </c>
      <c r="AM168" s="315">
        <f>'[2]Подаци о школи'!B20</f>
        <v>0</v>
      </c>
    </row>
    <row r="169" spans="1:56" s="214" customFormat="1" ht="84">
      <c r="A169" s="280" t="s">
        <v>477</v>
      </c>
      <c r="B169" s="281" t="s">
        <v>396</v>
      </c>
      <c r="C169" s="282" t="s">
        <v>416</v>
      </c>
      <c r="D169" s="282" t="s">
        <v>459</v>
      </c>
      <c r="E169" s="282" t="s">
        <v>417</v>
      </c>
      <c r="F169" s="282" t="s">
        <v>418</v>
      </c>
      <c r="G169" s="282" t="s">
        <v>460</v>
      </c>
      <c r="H169" s="282" t="s">
        <v>419</v>
      </c>
      <c r="I169" s="282" t="s">
        <v>431</v>
      </c>
      <c r="J169" s="282" t="s">
        <v>461</v>
      </c>
      <c r="K169" s="282" t="s">
        <v>462</v>
      </c>
      <c r="L169" s="282" t="s">
        <v>433</v>
      </c>
      <c r="M169" s="282" t="s">
        <v>463</v>
      </c>
      <c r="N169" s="282" t="s">
        <v>434</v>
      </c>
      <c r="O169" s="282" t="s">
        <v>435</v>
      </c>
      <c r="P169" s="282" t="s">
        <v>436</v>
      </c>
      <c r="Q169" s="282" t="s">
        <v>437</v>
      </c>
      <c r="R169" s="282" t="s">
        <v>438</v>
      </c>
      <c r="T169" s="283" t="s">
        <v>477</v>
      </c>
      <c r="U169" s="284" t="s">
        <v>396</v>
      </c>
      <c r="V169" s="285" t="s">
        <v>416</v>
      </c>
      <c r="W169" s="285" t="s">
        <v>459</v>
      </c>
      <c r="X169" s="285" t="s">
        <v>417</v>
      </c>
      <c r="Y169" s="285" t="s">
        <v>418</v>
      </c>
      <c r="Z169" s="285" t="s">
        <v>460</v>
      </c>
      <c r="AA169" s="285" t="s">
        <v>419</v>
      </c>
      <c r="AB169" s="285" t="s">
        <v>431</v>
      </c>
      <c r="AC169" s="285" t="s">
        <v>461</v>
      </c>
      <c r="AD169" s="285" t="s">
        <v>462</v>
      </c>
      <c r="AE169" s="285" t="s">
        <v>433</v>
      </c>
      <c r="AF169" s="285" t="s">
        <v>463</v>
      </c>
      <c r="AG169" s="285" t="s">
        <v>434</v>
      </c>
      <c r="AH169" s="285" t="s">
        <v>435</v>
      </c>
      <c r="AI169" s="285" t="s">
        <v>436</v>
      </c>
      <c r="AJ169" s="285" t="s">
        <v>437</v>
      </c>
      <c r="AK169" s="285" t="s">
        <v>438</v>
      </c>
      <c r="AM169" s="286" t="s">
        <v>477</v>
      </c>
      <c r="AN169" s="287" t="s">
        <v>396</v>
      </c>
      <c r="AO169" s="288" t="s">
        <v>416</v>
      </c>
      <c r="AP169" s="288" t="s">
        <v>459</v>
      </c>
      <c r="AQ169" s="288" t="s">
        <v>417</v>
      </c>
      <c r="AR169" s="288" t="s">
        <v>418</v>
      </c>
      <c r="AS169" s="288" t="s">
        <v>460</v>
      </c>
      <c r="AT169" s="288" t="s">
        <v>419</v>
      </c>
      <c r="AU169" s="288" t="s">
        <v>431</v>
      </c>
      <c r="AV169" s="288" t="s">
        <v>461</v>
      </c>
      <c r="AW169" s="288" t="s">
        <v>462</v>
      </c>
      <c r="AX169" s="288" t="s">
        <v>433</v>
      </c>
      <c r="AY169" s="288" t="s">
        <v>463</v>
      </c>
      <c r="AZ169" s="288" t="s">
        <v>434</v>
      </c>
      <c r="BA169" s="288" t="s">
        <v>435</v>
      </c>
      <c r="BB169" s="288" t="s">
        <v>436</v>
      </c>
      <c r="BC169" s="288" t="s">
        <v>437</v>
      </c>
      <c r="BD169" s="288" t="s">
        <v>438</v>
      </c>
    </row>
    <row r="170" spans="1:56">
      <c r="A170" s="220" t="s">
        <v>402</v>
      </c>
      <c r="B170" s="274">
        <f>[2]Одељења!E165</f>
        <v>0</v>
      </c>
      <c r="C170" s="222"/>
      <c r="D170" s="289">
        <f>ROUNDUP(C170/30,0)</f>
        <v>0</v>
      </c>
      <c r="E170" s="222"/>
      <c r="F170" s="222"/>
      <c r="G170" s="274">
        <f>ROUNDUP(F170/30,0)</f>
        <v>0</v>
      </c>
      <c r="H170" s="223"/>
      <c r="I170" s="274"/>
      <c r="J170" s="274"/>
      <c r="K170" s="274"/>
      <c r="L170" s="274"/>
      <c r="M170" s="274"/>
      <c r="N170" s="274"/>
      <c r="O170" s="274"/>
      <c r="P170" s="274"/>
      <c r="Q170" s="223"/>
      <c r="R170" s="223"/>
      <c r="T170" s="220" t="s">
        <v>402</v>
      </c>
      <c r="U170">
        <f>[2]Одељења!M165</f>
        <v>0</v>
      </c>
      <c r="V170" s="222"/>
      <c r="W170" s="290">
        <f>ROUNDUP(V170/30,0)</f>
        <v>0</v>
      </c>
      <c r="X170" s="222"/>
      <c r="Y170" s="222"/>
      <c r="Z170" s="291">
        <f>ROUNDUP(Y170/30,0)</f>
        <v>0</v>
      </c>
      <c r="AA170" s="223"/>
      <c r="AB170" s="291"/>
      <c r="AC170" s="291"/>
      <c r="AD170" s="291"/>
      <c r="AE170" s="291"/>
      <c r="AF170" s="291"/>
      <c r="AG170" s="291"/>
      <c r="AH170" s="291"/>
      <c r="AI170" s="291"/>
      <c r="AJ170" s="223"/>
      <c r="AK170" s="223"/>
      <c r="AM170" s="220" t="s">
        <v>402</v>
      </c>
      <c r="AN170">
        <f>[2]Одељења!U165</f>
        <v>0</v>
      </c>
      <c r="AO170" s="222"/>
      <c r="AP170" s="292">
        <f>ROUNDUP(AO170/30,0)</f>
        <v>0</v>
      </c>
      <c r="AQ170" s="222"/>
      <c r="AR170" s="222"/>
      <c r="AS170" s="276">
        <f>ROUNDUP(AR170/30,0)</f>
        <v>0</v>
      </c>
      <c r="AT170" s="223"/>
      <c r="AU170" s="276"/>
      <c r="AV170" s="276"/>
      <c r="AW170" s="276"/>
      <c r="AX170" s="276"/>
      <c r="AY170" s="276"/>
      <c r="AZ170" s="276"/>
      <c r="BA170" s="276"/>
      <c r="BB170" s="276"/>
      <c r="BC170" s="223"/>
      <c r="BD170" s="223"/>
    </row>
    <row r="171" spans="1:56">
      <c r="A171" s="220" t="s">
        <v>403</v>
      </c>
      <c r="B171" s="274">
        <f>[2]Одељења!E166</f>
        <v>0</v>
      </c>
      <c r="C171" s="223"/>
      <c r="D171" s="289">
        <f t="shared" ref="D171:D177" si="126">ROUNDUP(C171/30,0)</f>
        <v>0</v>
      </c>
      <c r="E171" s="223"/>
      <c r="F171" s="222"/>
      <c r="G171" s="274">
        <f t="shared" ref="G171:G177" si="127">ROUNDUP(F171/30,0)</f>
        <v>0</v>
      </c>
      <c r="H171" s="223"/>
      <c r="I171" s="274"/>
      <c r="J171" s="274"/>
      <c r="K171" s="274"/>
      <c r="L171" s="274"/>
      <c r="M171" s="274"/>
      <c r="N171" s="274"/>
      <c r="O171" s="274"/>
      <c r="P171" s="274"/>
      <c r="Q171" s="223"/>
      <c r="R171" s="223"/>
      <c r="T171" s="220" t="s">
        <v>403</v>
      </c>
      <c r="U171">
        <f>[2]Одељења!M166</f>
        <v>0</v>
      </c>
      <c r="V171" s="223"/>
      <c r="W171" s="290">
        <f t="shared" ref="W171:W177" si="128">ROUNDUP(V171/30,0)</f>
        <v>0</v>
      </c>
      <c r="X171" s="223"/>
      <c r="Y171" s="222"/>
      <c r="Z171" s="291">
        <f t="shared" ref="Z171:Z177" si="129">ROUNDUP(Y171/30,0)</f>
        <v>0</v>
      </c>
      <c r="AA171" s="223"/>
      <c r="AB171" s="291"/>
      <c r="AC171" s="291"/>
      <c r="AD171" s="291"/>
      <c r="AE171" s="291"/>
      <c r="AF171" s="291"/>
      <c r="AG171" s="291"/>
      <c r="AH171" s="291"/>
      <c r="AI171" s="291"/>
      <c r="AJ171" s="223"/>
      <c r="AK171" s="223"/>
      <c r="AM171" s="220" t="s">
        <v>403</v>
      </c>
      <c r="AN171">
        <f>[2]Одељења!U166</f>
        <v>0</v>
      </c>
      <c r="AO171" s="223"/>
      <c r="AP171" s="292">
        <f t="shared" ref="AP171:AP177" si="130">ROUNDUP(AO171/30,0)</f>
        <v>0</v>
      </c>
      <c r="AQ171" s="223"/>
      <c r="AR171" s="222"/>
      <c r="AS171" s="276">
        <f t="shared" ref="AS171:AS177" si="131">ROUNDUP(AR171/30,0)</f>
        <v>0</v>
      </c>
      <c r="AT171" s="223"/>
      <c r="AU171" s="276"/>
      <c r="AV171" s="276"/>
      <c r="AW171" s="276"/>
      <c r="AX171" s="276"/>
      <c r="AY171" s="276"/>
      <c r="AZ171" s="276"/>
      <c r="BA171" s="276"/>
      <c r="BB171" s="276"/>
      <c r="BC171" s="223"/>
      <c r="BD171" s="223"/>
    </row>
    <row r="172" spans="1:56">
      <c r="A172" s="220" t="s">
        <v>404</v>
      </c>
      <c r="B172" s="274">
        <f>[2]Одељења!E167</f>
        <v>0</v>
      </c>
      <c r="C172" s="223"/>
      <c r="D172" s="289">
        <f t="shared" si="126"/>
        <v>0</v>
      </c>
      <c r="E172" s="223"/>
      <c r="F172" s="222"/>
      <c r="G172" s="274">
        <f t="shared" si="127"/>
        <v>0</v>
      </c>
      <c r="H172" s="223"/>
      <c r="I172" s="274"/>
      <c r="J172" s="274"/>
      <c r="K172" s="274"/>
      <c r="L172" s="274"/>
      <c r="M172" s="274"/>
      <c r="N172" s="274"/>
      <c r="O172" s="274"/>
      <c r="P172" s="274"/>
      <c r="Q172" s="223"/>
      <c r="R172" s="223"/>
      <c r="T172" s="220" t="s">
        <v>404</v>
      </c>
      <c r="U172">
        <f>[2]Одељења!M167</f>
        <v>0</v>
      </c>
      <c r="V172" s="223"/>
      <c r="W172" s="290">
        <f t="shared" si="128"/>
        <v>0</v>
      </c>
      <c r="X172" s="223"/>
      <c r="Y172" s="222"/>
      <c r="Z172" s="291">
        <f t="shared" si="129"/>
        <v>0</v>
      </c>
      <c r="AA172" s="223"/>
      <c r="AB172" s="291"/>
      <c r="AC172" s="291"/>
      <c r="AD172" s="291"/>
      <c r="AE172" s="291"/>
      <c r="AF172" s="291"/>
      <c r="AG172" s="291"/>
      <c r="AH172" s="291"/>
      <c r="AI172" s="291"/>
      <c r="AJ172" s="223"/>
      <c r="AK172" s="223"/>
      <c r="AM172" s="220" t="s">
        <v>404</v>
      </c>
      <c r="AN172">
        <f>[2]Одељења!U167</f>
        <v>0</v>
      </c>
      <c r="AO172" s="223"/>
      <c r="AP172" s="292">
        <f t="shared" si="130"/>
        <v>0</v>
      </c>
      <c r="AQ172" s="223"/>
      <c r="AR172" s="222"/>
      <c r="AS172" s="276">
        <f t="shared" si="131"/>
        <v>0</v>
      </c>
      <c r="AT172" s="223"/>
      <c r="AU172" s="276"/>
      <c r="AV172" s="276"/>
      <c r="AW172" s="276"/>
      <c r="AX172" s="276"/>
      <c r="AY172" s="276"/>
      <c r="AZ172" s="276"/>
      <c r="BA172" s="276"/>
      <c r="BB172" s="276"/>
      <c r="BC172" s="223"/>
      <c r="BD172" s="223"/>
    </row>
    <row r="173" spans="1:56">
      <c r="A173" s="220" t="s">
        <v>405</v>
      </c>
      <c r="B173" s="274">
        <f>[2]Одељења!E168</f>
        <v>0</v>
      </c>
      <c r="C173" s="223"/>
      <c r="D173" s="289">
        <f t="shared" si="126"/>
        <v>0</v>
      </c>
      <c r="E173" s="223"/>
      <c r="F173" s="222"/>
      <c r="G173" s="274">
        <f t="shared" si="127"/>
        <v>0</v>
      </c>
      <c r="H173" s="223"/>
      <c r="I173" s="274"/>
      <c r="J173" s="274"/>
      <c r="K173" s="274"/>
      <c r="L173" s="274"/>
      <c r="M173" s="274"/>
      <c r="N173" s="274"/>
      <c r="O173" s="274"/>
      <c r="P173" s="274"/>
      <c r="Q173" s="223"/>
      <c r="R173" s="223"/>
      <c r="T173" s="220" t="s">
        <v>405</v>
      </c>
      <c r="U173">
        <f>[2]Одељења!M168</f>
        <v>0</v>
      </c>
      <c r="V173" s="223"/>
      <c r="W173" s="290">
        <f t="shared" si="128"/>
        <v>0</v>
      </c>
      <c r="X173" s="223"/>
      <c r="Y173" s="222"/>
      <c r="Z173" s="291">
        <f t="shared" si="129"/>
        <v>0</v>
      </c>
      <c r="AA173" s="223"/>
      <c r="AB173" s="291"/>
      <c r="AC173" s="291"/>
      <c r="AD173" s="291"/>
      <c r="AE173" s="291"/>
      <c r="AF173" s="291"/>
      <c r="AG173" s="291"/>
      <c r="AH173" s="291"/>
      <c r="AI173" s="291"/>
      <c r="AJ173" s="223"/>
      <c r="AK173" s="223"/>
      <c r="AM173" s="220" t="s">
        <v>405</v>
      </c>
      <c r="AN173">
        <f>[2]Одељења!U168</f>
        <v>0</v>
      </c>
      <c r="AO173" s="223"/>
      <c r="AP173" s="292">
        <f t="shared" si="130"/>
        <v>0</v>
      </c>
      <c r="AQ173" s="223"/>
      <c r="AR173" s="222"/>
      <c r="AS173" s="276">
        <f t="shared" si="131"/>
        <v>0</v>
      </c>
      <c r="AT173" s="223"/>
      <c r="AU173" s="276"/>
      <c r="AV173" s="276"/>
      <c r="AW173" s="276"/>
      <c r="AX173" s="276"/>
      <c r="AY173" s="276"/>
      <c r="AZ173" s="276"/>
      <c r="BA173" s="276"/>
      <c r="BB173" s="276"/>
      <c r="BC173" s="223"/>
      <c r="BD173" s="223"/>
    </row>
    <row r="174" spans="1:56">
      <c r="A174" s="220" t="s">
        <v>406</v>
      </c>
      <c r="B174" s="274">
        <f>[2]Одељења!E169</f>
        <v>0</v>
      </c>
      <c r="C174" s="223"/>
      <c r="D174" s="289">
        <f t="shared" si="126"/>
        <v>0</v>
      </c>
      <c r="E174" s="223"/>
      <c r="F174" s="222"/>
      <c r="G174" s="274">
        <f t="shared" si="127"/>
        <v>0</v>
      </c>
      <c r="H174" s="223"/>
      <c r="I174" s="223"/>
      <c r="J174" s="274">
        <f>ROUNDUP(I174/30,0)</f>
        <v>0</v>
      </c>
      <c r="K174" s="223"/>
      <c r="L174" s="223"/>
      <c r="M174" s="274">
        <f>ROUNDUP(L174/30,0)</f>
        <v>0</v>
      </c>
      <c r="N174" s="223"/>
      <c r="O174" s="223"/>
      <c r="P174" s="223"/>
      <c r="Q174" s="223"/>
      <c r="R174" s="223"/>
      <c r="T174" s="220" t="s">
        <v>406</v>
      </c>
      <c r="U174">
        <f>[2]Одељења!M169</f>
        <v>0</v>
      </c>
      <c r="V174" s="223"/>
      <c r="W174" s="290">
        <f t="shared" si="128"/>
        <v>0</v>
      </c>
      <c r="X174" s="223"/>
      <c r="Y174" s="222"/>
      <c r="Z174" s="291">
        <f t="shared" si="129"/>
        <v>0</v>
      </c>
      <c r="AA174" s="223"/>
      <c r="AB174" s="223"/>
      <c r="AC174" s="291">
        <f>ROUNDUP(AB174/30,0)</f>
        <v>0</v>
      </c>
      <c r="AD174" s="223"/>
      <c r="AE174" s="223"/>
      <c r="AF174" s="291">
        <f>ROUNDUP(AE174/30,0)</f>
        <v>0</v>
      </c>
      <c r="AG174" s="223"/>
      <c r="AH174" s="223"/>
      <c r="AI174" s="223"/>
      <c r="AJ174" s="223"/>
      <c r="AK174" s="223"/>
      <c r="AM174" s="220" t="s">
        <v>406</v>
      </c>
      <c r="AN174">
        <f>[2]Одељења!U169</f>
        <v>0</v>
      </c>
      <c r="AO174" s="223"/>
      <c r="AP174" s="292">
        <f t="shared" si="130"/>
        <v>0</v>
      </c>
      <c r="AQ174" s="223"/>
      <c r="AR174" s="222"/>
      <c r="AS174" s="276">
        <f t="shared" si="131"/>
        <v>0</v>
      </c>
      <c r="AT174" s="223"/>
      <c r="AU174" s="223"/>
      <c r="AV174" s="276">
        <f>ROUNDUP(AU174/30,0)</f>
        <v>0</v>
      </c>
      <c r="AW174" s="223"/>
      <c r="AX174" s="223"/>
      <c r="AY174" s="276">
        <f>ROUNDUP(AX174/30,0)</f>
        <v>0</v>
      </c>
      <c r="AZ174" s="223"/>
      <c r="BA174" s="223"/>
      <c r="BB174" s="223"/>
      <c r="BC174" s="223"/>
      <c r="BD174" s="223"/>
    </row>
    <row r="175" spans="1:56">
      <c r="A175" s="220" t="s">
        <v>407</v>
      </c>
      <c r="B175" s="274">
        <f>[2]Одељења!E170</f>
        <v>0</v>
      </c>
      <c r="C175" s="223"/>
      <c r="D175" s="289">
        <f t="shared" si="126"/>
        <v>0</v>
      </c>
      <c r="E175" s="223"/>
      <c r="F175" s="222"/>
      <c r="G175" s="274">
        <f t="shared" si="127"/>
        <v>0</v>
      </c>
      <c r="H175" s="223"/>
      <c r="I175" s="223"/>
      <c r="J175" s="274">
        <f>ROUNDUP(I175/30,0)</f>
        <v>0</v>
      </c>
      <c r="K175" s="223"/>
      <c r="L175" s="223"/>
      <c r="M175" s="274">
        <f>ROUNDUP(L175/30,0)</f>
        <v>0</v>
      </c>
      <c r="N175" s="223"/>
      <c r="O175" s="223"/>
      <c r="P175" s="223"/>
      <c r="Q175" s="223"/>
      <c r="R175" s="223"/>
      <c r="T175" s="220" t="s">
        <v>407</v>
      </c>
      <c r="U175">
        <f>[2]Одељења!M170</f>
        <v>0</v>
      </c>
      <c r="V175" s="223"/>
      <c r="W175" s="290">
        <f t="shared" si="128"/>
        <v>0</v>
      </c>
      <c r="X175" s="223"/>
      <c r="Y175" s="222"/>
      <c r="Z175" s="291">
        <f t="shared" si="129"/>
        <v>0</v>
      </c>
      <c r="AA175" s="223"/>
      <c r="AB175" s="223"/>
      <c r="AC175" s="291">
        <f>ROUNDUP(AB175/30,0)</f>
        <v>0</v>
      </c>
      <c r="AD175" s="223"/>
      <c r="AE175" s="223"/>
      <c r="AF175" s="291">
        <f>ROUNDUP(AE175/30,0)</f>
        <v>0</v>
      </c>
      <c r="AG175" s="223"/>
      <c r="AH175" s="223"/>
      <c r="AI175" s="223"/>
      <c r="AJ175" s="223"/>
      <c r="AK175" s="223"/>
      <c r="AM175" s="220" t="s">
        <v>407</v>
      </c>
      <c r="AN175">
        <f>[2]Одељења!U170</f>
        <v>0</v>
      </c>
      <c r="AO175" s="223"/>
      <c r="AP175" s="292">
        <f t="shared" si="130"/>
        <v>0</v>
      </c>
      <c r="AQ175" s="223"/>
      <c r="AR175" s="222"/>
      <c r="AS175" s="276">
        <f t="shared" si="131"/>
        <v>0</v>
      </c>
      <c r="AT175" s="223"/>
      <c r="AU175" s="223"/>
      <c r="AV175" s="276">
        <f>ROUNDUP(AU175/30,0)</f>
        <v>0</v>
      </c>
      <c r="AW175" s="223"/>
      <c r="AX175" s="223"/>
      <c r="AY175" s="276">
        <f>ROUNDUP(AX175/30,0)</f>
        <v>0</v>
      </c>
      <c r="AZ175" s="223"/>
      <c r="BA175" s="223"/>
      <c r="BB175" s="223"/>
      <c r="BC175" s="223"/>
      <c r="BD175" s="223"/>
    </row>
    <row r="176" spans="1:56">
      <c r="A176" s="220" t="s">
        <v>408</v>
      </c>
      <c r="B176" s="274">
        <f>[2]Одељења!E171</f>
        <v>0</v>
      </c>
      <c r="C176" s="223"/>
      <c r="D176" s="289">
        <f t="shared" si="126"/>
        <v>0</v>
      </c>
      <c r="E176" s="223"/>
      <c r="F176" s="222"/>
      <c r="G176" s="274">
        <f t="shared" si="127"/>
        <v>0</v>
      </c>
      <c r="H176" s="223"/>
      <c r="I176" s="223"/>
      <c r="J176" s="274">
        <f>ROUNDUP(I176/30,0)</f>
        <v>0</v>
      </c>
      <c r="K176" s="223"/>
      <c r="L176" s="223"/>
      <c r="M176" s="274">
        <f>ROUNDUP(L176/30,0)</f>
        <v>0</v>
      </c>
      <c r="N176" s="223"/>
      <c r="O176" s="223"/>
      <c r="P176" s="223"/>
      <c r="Q176" s="223"/>
      <c r="R176" s="223"/>
      <c r="T176" s="220" t="s">
        <v>408</v>
      </c>
      <c r="U176">
        <f>[2]Одељења!M171</f>
        <v>0</v>
      </c>
      <c r="V176" s="223"/>
      <c r="W176" s="290">
        <f t="shared" si="128"/>
        <v>0</v>
      </c>
      <c r="X176" s="223"/>
      <c r="Y176" s="222"/>
      <c r="Z176" s="291">
        <f t="shared" si="129"/>
        <v>0</v>
      </c>
      <c r="AA176" s="223"/>
      <c r="AB176" s="223"/>
      <c r="AC176" s="291">
        <f>ROUNDUP(AB176/30,0)</f>
        <v>0</v>
      </c>
      <c r="AD176" s="223"/>
      <c r="AE176" s="223"/>
      <c r="AF176" s="291">
        <f>ROUNDUP(AE176/30,0)</f>
        <v>0</v>
      </c>
      <c r="AG176" s="223"/>
      <c r="AH176" s="223"/>
      <c r="AI176" s="223"/>
      <c r="AJ176" s="223"/>
      <c r="AK176" s="223"/>
      <c r="AM176" s="220" t="s">
        <v>408</v>
      </c>
      <c r="AN176">
        <f>[2]Одељења!U171</f>
        <v>0</v>
      </c>
      <c r="AO176" s="223"/>
      <c r="AP176" s="292">
        <f t="shared" si="130"/>
        <v>0</v>
      </c>
      <c r="AQ176" s="223"/>
      <c r="AR176" s="222"/>
      <c r="AS176" s="276">
        <f t="shared" si="131"/>
        <v>0</v>
      </c>
      <c r="AT176" s="223"/>
      <c r="AU176" s="223"/>
      <c r="AV176" s="276">
        <f>ROUNDUP(AU176/30,0)</f>
        <v>0</v>
      </c>
      <c r="AW176" s="223"/>
      <c r="AX176" s="223"/>
      <c r="AY176" s="276">
        <f>ROUNDUP(AX176/30,0)</f>
        <v>0</v>
      </c>
      <c r="AZ176" s="223"/>
      <c r="BA176" s="223"/>
      <c r="BB176" s="223"/>
      <c r="BC176" s="223"/>
      <c r="BD176" s="223"/>
    </row>
    <row r="177" spans="1:56">
      <c r="A177" s="225" t="s">
        <v>409</v>
      </c>
      <c r="B177" s="293">
        <f>[2]Одељења!E172</f>
        <v>0</v>
      </c>
      <c r="C177" s="227"/>
      <c r="D177" s="294">
        <f t="shared" si="126"/>
        <v>0</v>
      </c>
      <c r="E177" s="227"/>
      <c r="F177" s="252"/>
      <c r="G177" s="293">
        <f t="shared" si="127"/>
        <v>0</v>
      </c>
      <c r="H177" s="227"/>
      <c r="I177" s="227"/>
      <c r="J177" s="293">
        <f>ROUNDUP(I177/30,0)</f>
        <v>0</v>
      </c>
      <c r="K177" s="227"/>
      <c r="L177" s="227"/>
      <c r="M177" s="293">
        <f>ROUNDUP(L177/30,0)</f>
        <v>0</v>
      </c>
      <c r="N177" s="227"/>
      <c r="O177" s="227"/>
      <c r="P177" s="227"/>
      <c r="Q177" s="227"/>
      <c r="R177" s="227"/>
      <c r="T177" s="225" t="s">
        <v>409</v>
      </c>
      <c r="U177">
        <f>[2]Одељења!M172</f>
        <v>0</v>
      </c>
      <c r="V177" s="227"/>
      <c r="W177" s="295">
        <f t="shared" si="128"/>
        <v>0</v>
      </c>
      <c r="X177" s="227"/>
      <c r="Y177" s="252"/>
      <c r="Z177" s="296">
        <f t="shared" si="129"/>
        <v>0</v>
      </c>
      <c r="AA177" s="227"/>
      <c r="AB177" s="227"/>
      <c r="AC177" s="296">
        <f>ROUNDUP(AB177/30,0)</f>
        <v>0</v>
      </c>
      <c r="AD177" s="227"/>
      <c r="AE177" s="227"/>
      <c r="AF177" s="296">
        <f>ROUNDUP(AE177/30,0)</f>
        <v>0</v>
      </c>
      <c r="AG177" s="227"/>
      <c r="AH177" s="227"/>
      <c r="AI177" s="227"/>
      <c r="AJ177" s="227"/>
      <c r="AK177" s="227"/>
      <c r="AM177" s="225" t="s">
        <v>409</v>
      </c>
      <c r="AN177">
        <f>[2]Одељења!U172</f>
        <v>0</v>
      </c>
      <c r="AO177" s="227"/>
      <c r="AP177" s="297">
        <f t="shared" si="130"/>
        <v>0</v>
      </c>
      <c r="AQ177" s="227"/>
      <c r="AR177" s="252"/>
      <c r="AS177" s="298">
        <f t="shared" si="131"/>
        <v>0</v>
      </c>
      <c r="AT177" s="227"/>
      <c r="AU177" s="227"/>
      <c r="AV177" s="298">
        <f>ROUNDUP(AU177/30,0)</f>
        <v>0</v>
      </c>
      <c r="AW177" s="227"/>
      <c r="AX177" s="227"/>
      <c r="AY177" s="298">
        <f>ROUNDUP(AX177/30,0)</f>
        <v>0</v>
      </c>
      <c r="AZ177" s="227"/>
      <c r="BA177" s="227"/>
      <c r="BB177" s="227"/>
      <c r="BC177" s="227"/>
      <c r="BD177" s="227"/>
    </row>
    <row r="178" spans="1:56">
      <c r="A178" s="313" t="s">
        <v>13</v>
      </c>
      <c r="B178" s="314">
        <f t="shared" ref="B178:R178" si="132">SUM(B170:B177)</f>
        <v>0</v>
      </c>
      <c r="C178" s="314">
        <f t="shared" si="132"/>
        <v>0</v>
      </c>
      <c r="D178" s="314">
        <f t="shared" si="132"/>
        <v>0</v>
      </c>
      <c r="E178" s="314">
        <f t="shared" si="132"/>
        <v>0</v>
      </c>
      <c r="F178" s="314">
        <f t="shared" si="132"/>
        <v>0</v>
      </c>
      <c r="G178" s="314">
        <f t="shared" si="132"/>
        <v>0</v>
      </c>
      <c r="H178" s="314">
        <f t="shared" si="132"/>
        <v>0</v>
      </c>
      <c r="I178" s="314">
        <f t="shared" si="132"/>
        <v>0</v>
      </c>
      <c r="J178" s="314">
        <f t="shared" si="132"/>
        <v>0</v>
      </c>
      <c r="K178" s="314">
        <f t="shared" si="132"/>
        <v>0</v>
      </c>
      <c r="L178" s="314">
        <f t="shared" si="132"/>
        <v>0</v>
      </c>
      <c r="M178" s="314">
        <f t="shared" si="132"/>
        <v>0</v>
      </c>
      <c r="N178" s="314">
        <f t="shared" si="132"/>
        <v>0</v>
      </c>
      <c r="O178" s="314">
        <f t="shared" si="132"/>
        <v>0</v>
      </c>
      <c r="P178" s="314">
        <f t="shared" si="132"/>
        <v>0</v>
      </c>
      <c r="Q178" s="314">
        <f t="shared" si="132"/>
        <v>0</v>
      </c>
      <c r="R178" s="314">
        <f t="shared" si="132"/>
        <v>0</v>
      </c>
      <c r="T178" s="301" t="s">
        <v>13</v>
      </c>
      <c r="U178" s="302">
        <f t="shared" ref="U178:AK178" si="133">SUM(U170:U177)</f>
        <v>0</v>
      </c>
      <c r="V178" s="302">
        <f t="shared" si="133"/>
        <v>0</v>
      </c>
      <c r="W178" s="302">
        <f t="shared" si="133"/>
        <v>0</v>
      </c>
      <c r="X178" s="302">
        <f t="shared" si="133"/>
        <v>0</v>
      </c>
      <c r="Y178" s="302">
        <f t="shared" si="133"/>
        <v>0</v>
      </c>
      <c r="Z178" s="302">
        <f t="shared" si="133"/>
        <v>0</v>
      </c>
      <c r="AA178" s="302">
        <f t="shared" si="133"/>
        <v>0</v>
      </c>
      <c r="AB178" s="302">
        <f t="shared" si="133"/>
        <v>0</v>
      </c>
      <c r="AC178" s="302">
        <f t="shared" si="133"/>
        <v>0</v>
      </c>
      <c r="AD178" s="302">
        <f t="shared" si="133"/>
        <v>0</v>
      </c>
      <c r="AE178" s="302">
        <f t="shared" si="133"/>
        <v>0</v>
      </c>
      <c r="AF178" s="302">
        <f t="shared" si="133"/>
        <v>0</v>
      </c>
      <c r="AG178" s="302">
        <f t="shared" si="133"/>
        <v>0</v>
      </c>
      <c r="AH178" s="302">
        <f t="shared" si="133"/>
        <v>0</v>
      </c>
      <c r="AI178" s="302">
        <f t="shared" si="133"/>
        <v>0</v>
      </c>
      <c r="AJ178" s="302">
        <f t="shared" si="133"/>
        <v>0</v>
      </c>
      <c r="AK178" s="302">
        <f t="shared" si="133"/>
        <v>0</v>
      </c>
      <c r="AM178" s="303" t="s">
        <v>13</v>
      </c>
      <c r="AN178" s="304">
        <f t="shared" ref="AN178:BD178" si="134">SUM(AN170:AN177)</f>
        <v>0</v>
      </c>
      <c r="AO178" s="304">
        <f t="shared" si="134"/>
        <v>0</v>
      </c>
      <c r="AP178" s="304">
        <f t="shared" si="134"/>
        <v>0</v>
      </c>
      <c r="AQ178" s="304">
        <f t="shared" si="134"/>
        <v>0</v>
      </c>
      <c r="AR178" s="304">
        <f t="shared" si="134"/>
        <v>0</v>
      </c>
      <c r="AS178" s="304">
        <f t="shared" si="134"/>
        <v>0</v>
      </c>
      <c r="AT178" s="304">
        <f t="shared" si="134"/>
        <v>0</v>
      </c>
      <c r="AU178" s="304">
        <f t="shared" si="134"/>
        <v>0</v>
      </c>
      <c r="AV178" s="304">
        <f t="shared" si="134"/>
        <v>0</v>
      </c>
      <c r="AW178" s="304">
        <f t="shared" si="134"/>
        <v>0</v>
      </c>
      <c r="AX178" s="304">
        <f t="shared" si="134"/>
        <v>0</v>
      </c>
      <c r="AY178" s="304">
        <f t="shared" si="134"/>
        <v>0</v>
      </c>
      <c r="AZ178" s="304">
        <f t="shared" si="134"/>
        <v>0</v>
      </c>
      <c r="BA178" s="304">
        <f t="shared" si="134"/>
        <v>0</v>
      </c>
      <c r="BB178" s="304">
        <f t="shared" si="134"/>
        <v>0</v>
      </c>
      <c r="BC178" s="304">
        <f t="shared" si="134"/>
        <v>0</v>
      </c>
      <c r="BD178" s="304">
        <f t="shared" si="134"/>
        <v>0</v>
      </c>
    </row>
    <row r="179" spans="1:56">
      <c r="A179" s="315">
        <f>'[2]Подаци о школи'!B21</f>
        <v>0</v>
      </c>
      <c r="T179" s="315">
        <f>'[2]Подаци о школи'!B21</f>
        <v>0</v>
      </c>
      <c r="AM179" s="315">
        <f>'[2]Подаци о школи'!B21</f>
        <v>0</v>
      </c>
    </row>
    <row r="180" spans="1:56" s="214" customFormat="1" ht="84">
      <c r="A180" s="280" t="s">
        <v>478</v>
      </c>
      <c r="B180" s="281" t="s">
        <v>396</v>
      </c>
      <c r="C180" s="282" t="s">
        <v>416</v>
      </c>
      <c r="D180" s="282" t="s">
        <v>459</v>
      </c>
      <c r="E180" s="282" t="s">
        <v>417</v>
      </c>
      <c r="F180" s="282" t="s">
        <v>418</v>
      </c>
      <c r="G180" s="282" t="s">
        <v>460</v>
      </c>
      <c r="H180" s="282" t="s">
        <v>419</v>
      </c>
      <c r="I180" s="282" t="s">
        <v>431</v>
      </c>
      <c r="J180" s="282" t="s">
        <v>461</v>
      </c>
      <c r="K180" s="282" t="s">
        <v>462</v>
      </c>
      <c r="L180" s="282" t="s">
        <v>433</v>
      </c>
      <c r="M180" s="282" t="s">
        <v>463</v>
      </c>
      <c r="N180" s="282" t="s">
        <v>434</v>
      </c>
      <c r="O180" s="282" t="s">
        <v>435</v>
      </c>
      <c r="P180" s="282" t="s">
        <v>436</v>
      </c>
      <c r="Q180" s="282" t="s">
        <v>437</v>
      </c>
      <c r="R180" s="282" t="s">
        <v>438</v>
      </c>
      <c r="T180" s="283" t="s">
        <v>478</v>
      </c>
      <c r="U180" s="284" t="s">
        <v>396</v>
      </c>
      <c r="V180" s="285" t="s">
        <v>416</v>
      </c>
      <c r="W180" s="285" t="s">
        <v>459</v>
      </c>
      <c r="X180" s="285" t="s">
        <v>417</v>
      </c>
      <c r="Y180" s="285" t="s">
        <v>418</v>
      </c>
      <c r="Z180" s="285" t="s">
        <v>460</v>
      </c>
      <c r="AA180" s="285" t="s">
        <v>419</v>
      </c>
      <c r="AB180" s="285" t="s">
        <v>431</v>
      </c>
      <c r="AC180" s="285" t="s">
        <v>461</v>
      </c>
      <c r="AD180" s="285" t="s">
        <v>462</v>
      </c>
      <c r="AE180" s="285" t="s">
        <v>433</v>
      </c>
      <c r="AF180" s="285" t="s">
        <v>463</v>
      </c>
      <c r="AG180" s="285" t="s">
        <v>434</v>
      </c>
      <c r="AH180" s="285" t="s">
        <v>435</v>
      </c>
      <c r="AI180" s="285" t="s">
        <v>436</v>
      </c>
      <c r="AJ180" s="285" t="s">
        <v>437</v>
      </c>
      <c r="AK180" s="285" t="s">
        <v>438</v>
      </c>
      <c r="AM180" s="286" t="s">
        <v>478</v>
      </c>
      <c r="AN180" s="287" t="s">
        <v>396</v>
      </c>
      <c r="AO180" s="288" t="s">
        <v>416</v>
      </c>
      <c r="AP180" s="288" t="s">
        <v>459</v>
      </c>
      <c r="AQ180" s="288" t="s">
        <v>417</v>
      </c>
      <c r="AR180" s="288" t="s">
        <v>418</v>
      </c>
      <c r="AS180" s="288" t="s">
        <v>460</v>
      </c>
      <c r="AT180" s="288" t="s">
        <v>419</v>
      </c>
      <c r="AU180" s="288" t="s">
        <v>431</v>
      </c>
      <c r="AV180" s="288" t="s">
        <v>461</v>
      </c>
      <c r="AW180" s="288" t="s">
        <v>462</v>
      </c>
      <c r="AX180" s="288" t="s">
        <v>433</v>
      </c>
      <c r="AY180" s="288" t="s">
        <v>463</v>
      </c>
      <c r="AZ180" s="288" t="s">
        <v>434</v>
      </c>
      <c r="BA180" s="288" t="s">
        <v>435</v>
      </c>
      <c r="BB180" s="288" t="s">
        <v>436</v>
      </c>
      <c r="BC180" s="288" t="s">
        <v>437</v>
      </c>
      <c r="BD180" s="288" t="s">
        <v>438</v>
      </c>
    </row>
    <row r="181" spans="1:56">
      <c r="A181" s="220" t="s">
        <v>402</v>
      </c>
      <c r="B181" s="274">
        <f>[2]Одељења!E176</f>
        <v>0</v>
      </c>
      <c r="C181" s="222"/>
      <c r="D181" s="289">
        <f>ROUNDUP(C181/30,0)</f>
        <v>0</v>
      </c>
      <c r="E181" s="222"/>
      <c r="F181" s="222"/>
      <c r="G181" s="274">
        <f>ROUNDUP(F181/30,0)</f>
        <v>0</v>
      </c>
      <c r="H181" s="223"/>
      <c r="I181" s="274"/>
      <c r="J181" s="274"/>
      <c r="K181" s="274"/>
      <c r="L181" s="274"/>
      <c r="M181" s="274"/>
      <c r="N181" s="274"/>
      <c r="O181" s="274"/>
      <c r="P181" s="274"/>
      <c r="Q181" s="223"/>
      <c r="R181" s="223"/>
      <c r="T181" s="220" t="s">
        <v>402</v>
      </c>
      <c r="U181">
        <f>[2]Одељења!M176</f>
        <v>0</v>
      </c>
      <c r="V181" s="222"/>
      <c r="W181" s="290">
        <f>ROUNDUP(V181/30,0)</f>
        <v>0</v>
      </c>
      <c r="X181" s="222"/>
      <c r="Y181" s="222"/>
      <c r="Z181" s="291">
        <f>ROUNDUP(Y181/30,0)</f>
        <v>0</v>
      </c>
      <c r="AA181" s="223"/>
      <c r="AB181" s="291"/>
      <c r="AC181" s="291"/>
      <c r="AD181" s="291"/>
      <c r="AE181" s="291"/>
      <c r="AF181" s="291"/>
      <c r="AG181" s="291"/>
      <c r="AH181" s="291"/>
      <c r="AI181" s="291"/>
      <c r="AJ181" s="223"/>
      <c r="AK181" s="223"/>
      <c r="AM181" s="220" t="s">
        <v>402</v>
      </c>
      <c r="AN181">
        <f>[2]Одељења!U176</f>
        <v>0</v>
      </c>
      <c r="AO181" s="222"/>
      <c r="AP181" s="292">
        <f>ROUNDUP(AO181/30,0)</f>
        <v>0</v>
      </c>
      <c r="AQ181" s="222"/>
      <c r="AR181" s="222"/>
      <c r="AS181" s="276">
        <f>ROUNDUP(AR181/30,0)</f>
        <v>0</v>
      </c>
      <c r="AT181" s="223"/>
      <c r="AU181" s="276"/>
      <c r="AV181" s="276"/>
      <c r="AW181" s="276"/>
      <c r="AX181" s="276"/>
      <c r="AY181" s="276"/>
      <c r="AZ181" s="276"/>
      <c r="BA181" s="276"/>
      <c r="BB181" s="276"/>
      <c r="BC181" s="223"/>
      <c r="BD181" s="223"/>
    </row>
    <row r="182" spans="1:56">
      <c r="A182" s="220" t="s">
        <v>403</v>
      </c>
      <c r="B182" s="274">
        <f>[2]Одељења!E177</f>
        <v>0</v>
      </c>
      <c r="C182" s="223"/>
      <c r="D182" s="289">
        <f t="shared" ref="D182:D188" si="135">ROUNDUP(C182/30,0)</f>
        <v>0</v>
      </c>
      <c r="E182" s="223"/>
      <c r="F182" s="222"/>
      <c r="G182" s="274">
        <f t="shared" ref="G182:G188" si="136">ROUNDUP(F182/30,0)</f>
        <v>0</v>
      </c>
      <c r="H182" s="223"/>
      <c r="I182" s="274"/>
      <c r="J182" s="274"/>
      <c r="K182" s="274"/>
      <c r="L182" s="274"/>
      <c r="M182" s="274"/>
      <c r="N182" s="274"/>
      <c r="O182" s="274"/>
      <c r="P182" s="274"/>
      <c r="Q182" s="223"/>
      <c r="R182" s="223"/>
      <c r="T182" s="220" t="s">
        <v>403</v>
      </c>
      <c r="U182">
        <f>[2]Одељења!M177</f>
        <v>0</v>
      </c>
      <c r="V182" s="223"/>
      <c r="W182" s="290">
        <f t="shared" ref="W182:W188" si="137">ROUNDUP(V182/30,0)</f>
        <v>0</v>
      </c>
      <c r="X182" s="223"/>
      <c r="Y182" s="222"/>
      <c r="Z182" s="291">
        <f t="shared" ref="Z182:Z188" si="138">ROUNDUP(Y182/30,0)</f>
        <v>0</v>
      </c>
      <c r="AA182" s="223"/>
      <c r="AB182" s="291"/>
      <c r="AC182" s="291"/>
      <c r="AD182" s="291"/>
      <c r="AE182" s="291"/>
      <c r="AF182" s="291"/>
      <c r="AG182" s="291"/>
      <c r="AH182" s="291"/>
      <c r="AI182" s="291"/>
      <c r="AJ182" s="223"/>
      <c r="AK182" s="223"/>
      <c r="AM182" s="220" t="s">
        <v>403</v>
      </c>
      <c r="AN182">
        <f>[2]Одељења!U177</f>
        <v>0</v>
      </c>
      <c r="AO182" s="223"/>
      <c r="AP182" s="292">
        <f t="shared" ref="AP182:AP188" si="139">ROUNDUP(AO182/30,0)</f>
        <v>0</v>
      </c>
      <c r="AQ182" s="223"/>
      <c r="AR182" s="222"/>
      <c r="AS182" s="276">
        <f t="shared" ref="AS182:AS188" si="140">ROUNDUP(AR182/30,0)</f>
        <v>0</v>
      </c>
      <c r="AT182" s="223"/>
      <c r="AU182" s="276"/>
      <c r="AV182" s="276"/>
      <c r="AW182" s="276"/>
      <c r="AX182" s="276"/>
      <c r="AY182" s="276"/>
      <c r="AZ182" s="276"/>
      <c r="BA182" s="276"/>
      <c r="BB182" s="276"/>
      <c r="BC182" s="223"/>
      <c r="BD182" s="223"/>
    </row>
    <row r="183" spans="1:56">
      <c r="A183" s="220" t="s">
        <v>404</v>
      </c>
      <c r="B183" s="274">
        <f>[2]Одељења!E178</f>
        <v>0</v>
      </c>
      <c r="C183" s="223"/>
      <c r="D183" s="289">
        <f t="shared" si="135"/>
        <v>0</v>
      </c>
      <c r="E183" s="223"/>
      <c r="F183" s="222"/>
      <c r="G183" s="274">
        <f t="shared" si="136"/>
        <v>0</v>
      </c>
      <c r="H183" s="223"/>
      <c r="I183" s="274"/>
      <c r="J183" s="274"/>
      <c r="K183" s="274"/>
      <c r="L183" s="274"/>
      <c r="M183" s="274"/>
      <c r="N183" s="274"/>
      <c r="O183" s="274"/>
      <c r="P183" s="274"/>
      <c r="Q183" s="223"/>
      <c r="R183" s="223"/>
      <c r="T183" s="220" t="s">
        <v>404</v>
      </c>
      <c r="U183">
        <f>[2]Одељења!M178</f>
        <v>0</v>
      </c>
      <c r="V183" s="223"/>
      <c r="W183" s="290">
        <f t="shared" si="137"/>
        <v>0</v>
      </c>
      <c r="X183" s="223"/>
      <c r="Y183" s="222"/>
      <c r="Z183" s="291">
        <f t="shared" si="138"/>
        <v>0</v>
      </c>
      <c r="AA183" s="223"/>
      <c r="AB183" s="291"/>
      <c r="AC183" s="291"/>
      <c r="AD183" s="291"/>
      <c r="AE183" s="291"/>
      <c r="AF183" s="291"/>
      <c r="AG183" s="291"/>
      <c r="AH183" s="291"/>
      <c r="AI183" s="291"/>
      <c r="AJ183" s="223"/>
      <c r="AK183" s="223"/>
      <c r="AM183" s="220" t="s">
        <v>404</v>
      </c>
      <c r="AN183">
        <f>[2]Одељења!U178</f>
        <v>0</v>
      </c>
      <c r="AO183" s="223"/>
      <c r="AP183" s="292">
        <f t="shared" si="139"/>
        <v>0</v>
      </c>
      <c r="AQ183" s="223"/>
      <c r="AR183" s="222"/>
      <c r="AS183" s="276">
        <f t="shared" si="140"/>
        <v>0</v>
      </c>
      <c r="AT183" s="223"/>
      <c r="AU183" s="276"/>
      <c r="AV183" s="276"/>
      <c r="AW183" s="276"/>
      <c r="AX183" s="276"/>
      <c r="AY183" s="276"/>
      <c r="AZ183" s="276"/>
      <c r="BA183" s="276"/>
      <c r="BB183" s="276"/>
      <c r="BC183" s="223"/>
      <c r="BD183" s="223"/>
    </row>
    <row r="184" spans="1:56">
      <c r="A184" s="220" t="s">
        <v>405</v>
      </c>
      <c r="B184" s="274">
        <f>[2]Одељења!E179</f>
        <v>0</v>
      </c>
      <c r="C184" s="223"/>
      <c r="D184" s="289">
        <f t="shared" si="135"/>
        <v>0</v>
      </c>
      <c r="E184" s="223"/>
      <c r="F184" s="222"/>
      <c r="G184" s="274">
        <f t="shared" si="136"/>
        <v>0</v>
      </c>
      <c r="H184" s="223"/>
      <c r="I184" s="274"/>
      <c r="J184" s="274"/>
      <c r="K184" s="274"/>
      <c r="L184" s="274"/>
      <c r="M184" s="274"/>
      <c r="N184" s="274"/>
      <c r="O184" s="274"/>
      <c r="P184" s="274"/>
      <c r="Q184" s="223"/>
      <c r="R184" s="223"/>
      <c r="T184" s="220" t="s">
        <v>405</v>
      </c>
      <c r="U184">
        <f>[2]Одељења!M179</f>
        <v>0</v>
      </c>
      <c r="V184" s="223"/>
      <c r="W184" s="290">
        <f t="shared" si="137"/>
        <v>0</v>
      </c>
      <c r="X184" s="223"/>
      <c r="Y184" s="222"/>
      <c r="Z184" s="291">
        <f t="shared" si="138"/>
        <v>0</v>
      </c>
      <c r="AA184" s="223"/>
      <c r="AB184" s="291"/>
      <c r="AC184" s="291"/>
      <c r="AD184" s="291"/>
      <c r="AE184" s="291"/>
      <c r="AF184" s="291"/>
      <c r="AG184" s="291"/>
      <c r="AH184" s="291"/>
      <c r="AI184" s="291"/>
      <c r="AJ184" s="223"/>
      <c r="AK184" s="223"/>
      <c r="AM184" s="220" t="s">
        <v>405</v>
      </c>
      <c r="AN184">
        <f>[2]Одељења!U179</f>
        <v>0</v>
      </c>
      <c r="AO184" s="223"/>
      <c r="AP184" s="292">
        <f t="shared" si="139"/>
        <v>0</v>
      </c>
      <c r="AQ184" s="223"/>
      <c r="AR184" s="222"/>
      <c r="AS184" s="276">
        <f t="shared" si="140"/>
        <v>0</v>
      </c>
      <c r="AT184" s="223"/>
      <c r="AU184" s="276"/>
      <c r="AV184" s="276"/>
      <c r="AW184" s="276"/>
      <c r="AX184" s="276"/>
      <c r="AY184" s="276"/>
      <c r="AZ184" s="276"/>
      <c r="BA184" s="276"/>
      <c r="BB184" s="276"/>
      <c r="BC184" s="223"/>
      <c r="BD184" s="223"/>
    </row>
    <row r="185" spans="1:56">
      <c r="A185" s="220" t="s">
        <v>406</v>
      </c>
      <c r="B185" s="274">
        <f>[2]Одељења!E180</f>
        <v>0</v>
      </c>
      <c r="C185" s="223"/>
      <c r="D185" s="289">
        <f t="shared" si="135"/>
        <v>0</v>
      </c>
      <c r="E185" s="223"/>
      <c r="F185" s="222"/>
      <c r="G185" s="274">
        <f t="shared" si="136"/>
        <v>0</v>
      </c>
      <c r="H185" s="223"/>
      <c r="I185" s="223"/>
      <c r="J185" s="274">
        <f>ROUNDUP(I185/30,0)</f>
        <v>0</v>
      </c>
      <c r="K185" s="223"/>
      <c r="L185" s="223"/>
      <c r="M185" s="274">
        <f>ROUNDUP(L185/30,0)</f>
        <v>0</v>
      </c>
      <c r="N185" s="223"/>
      <c r="O185" s="223"/>
      <c r="P185" s="223"/>
      <c r="Q185" s="223"/>
      <c r="R185" s="223"/>
      <c r="T185" s="220" t="s">
        <v>406</v>
      </c>
      <c r="U185">
        <f>[2]Одељења!M180</f>
        <v>0</v>
      </c>
      <c r="V185" s="223"/>
      <c r="W185" s="290">
        <f t="shared" si="137"/>
        <v>0</v>
      </c>
      <c r="X185" s="223"/>
      <c r="Y185" s="222"/>
      <c r="Z185" s="291">
        <f t="shared" si="138"/>
        <v>0</v>
      </c>
      <c r="AA185" s="223"/>
      <c r="AB185" s="223"/>
      <c r="AC185" s="291">
        <f>ROUNDUP(AB185/30,0)</f>
        <v>0</v>
      </c>
      <c r="AD185" s="223"/>
      <c r="AE185" s="223"/>
      <c r="AF185" s="291">
        <f>ROUNDUP(AE185/30,0)</f>
        <v>0</v>
      </c>
      <c r="AG185" s="223"/>
      <c r="AH185" s="223"/>
      <c r="AI185" s="223"/>
      <c r="AJ185" s="223"/>
      <c r="AK185" s="223"/>
      <c r="AM185" s="220" t="s">
        <v>406</v>
      </c>
      <c r="AN185">
        <f>[2]Одељења!U180</f>
        <v>0</v>
      </c>
      <c r="AO185" s="223"/>
      <c r="AP185" s="292">
        <f t="shared" si="139"/>
        <v>0</v>
      </c>
      <c r="AQ185" s="223"/>
      <c r="AR185" s="222"/>
      <c r="AS185" s="276">
        <f t="shared" si="140"/>
        <v>0</v>
      </c>
      <c r="AT185" s="223"/>
      <c r="AU185" s="223"/>
      <c r="AV185" s="276">
        <f>ROUNDUP(AU185/30,0)</f>
        <v>0</v>
      </c>
      <c r="AW185" s="223"/>
      <c r="AX185" s="223"/>
      <c r="AY185" s="276">
        <f>ROUNDUP(AX185/30,0)</f>
        <v>0</v>
      </c>
      <c r="AZ185" s="223"/>
      <c r="BA185" s="223"/>
      <c r="BB185" s="223"/>
      <c r="BC185" s="223"/>
      <c r="BD185" s="223"/>
    </row>
    <row r="186" spans="1:56">
      <c r="A186" s="220" t="s">
        <v>407</v>
      </c>
      <c r="B186" s="274">
        <f>[2]Одељења!E181</f>
        <v>0</v>
      </c>
      <c r="C186" s="223"/>
      <c r="D186" s="289">
        <f t="shared" si="135"/>
        <v>0</v>
      </c>
      <c r="E186" s="223"/>
      <c r="F186" s="222"/>
      <c r="G186" s="274">
        <f t="shared" si="136"/>
        <v>0</v>
      </c>
      <c r="H186" s="223"/>
      <c r="I186" s="223"/>
      <c r="J186" s="274">
        <f>ROUNDUP(I186/30,0)</f>
        <v>0</v>
      </c>
      <c r="K186" s="223"/>
      <c r="L186" s="223"/>
      <c r="M186" s="274">
        <f>ROUNDUP(L186/30,0)</f>
        <v>0</v>
      </c>
      <c r="N186" s="223"/>
      <c r="O186" s="223"/>
      <c r="P186" s="223"/>
      <c r="Q186" s="223"/>
      <c r="R186" s="223"/>
      <c r="T186" s="220" t="s">
        <v>407</v>
      </c>
      <c r="U186">
        <f>[2]Одељења!M181</f>
        <v>0</v>
      </c>
      <c r="V186" s="223"/>
      <c r="W186" s="290">
        <f t="shared" si="137"/>
        <v>0</v>
      </c>
      <c r="X186" s="223"/>
      <c r="Y186" s="222"/>
      <c r="Z186" s="291">
        <f t="shared" si="138"/>
        <v>0</v>
      </c>
      <c r="AA186" s="223"/>
      <c r="AB186" s="223"/>
      <c r="AC186" s="291">
        <f>ROUNDUP(AB186/30,0)</f>
        <v>0</v>
      </c>
      <c r="AD186" s="223"/>
      <c r="AE186" s="223"/>
      <c r="AF186" s="291">
        <f>ROUNDUP(AE186/30,0)</f>
        <v>0</v>
      </c>
      <c r="AG186" s="223"/>
      <c r="AH186" s="223"/>
      <c r="AI186" s="223"/>
      <c r="AJ186" s="223"/>
      <c r="AK186" s="223"/>
      <c r="AM186" s="220" t="s">
        <v>407</v>
      </c>
      <c r="AN186">
        <f>[2]Одељења!U181</f>
        <v>0</v>
      </c>
      <c r="AO186" s="223"/>
      <c r="AP186" s="292">
        <f t="shared" si="139"/>
        <v>0</v>
      </c>
      <c r="AQ186" s="223"/>
      <c r="AR186" s="222"/>
      <c r="AS186" s="276">
        <f t="shared" si="140"/>
        <v>0</v>
      </c>
      <c r="AT186" s="223"/>
      <c r="AU186" s="223"/>
      <c r="AV186" s="276">
        <f>ROUNDUP(AU186/30,0)</f>
        <v>0</v>
      </c>
      <c r="AW186" s="223"/>
      <c r="AX186" s="223"/>
      <c r="AY186" s="276">
        <f>ROUNDUP(AX186/30,0)</f>
        <v>0</v>
      </c>
      <c r="AZ186" s="223"/>
      <c r="BA186" s="223"/>
      <c r="BB186" s="223"/>
      <c r="BC186" s="223"/>
      <c r="BD186" s="223"/>
    </row>
    <row r="187" spans="1:56">
      <c r="A187" s="220" t="s">
        <v>408</v>
      </c>
      <c r="B187" s="274">
        <f>[2]Одељења!E182</f>
        <v>0</v>
      </c>
      <c r="C187" s="223"/>
      <c r="D187" s="289">
        <f t="shared" si="135"/>
        <v>0</v>
      </c>
      <c r="E187" s="223"/>
      <c r="F187" s="222"/>
      <c r="G187" s="274">
        <f t="shared" si="136"/>
        <v>0</v>
      </c>
      <c r="H187" s="223"/>
      <c r="I187" s="223"/>
      <c r="J187" s="274">
        <f>ROUNDUP(I187/30,0)</f>
        <v>0</v>
      </c>
      <c r="K187" s="223"/>
      <c r="L187" s="223"/>
      <c r="M187" s="274">
        <f>ROUNDUP(L187/30,0)</f>
        <v>0</v>
      </c>
      <c r="N187" s="223"/>
      <c r="O187" s="223"/>
      <c r="P187" s="223"/>
      <c r="Q187" s="223"/>
      <c r="R187" s="223"/>
      <c r="T187" s="220" t="s">
        <v>408</v>
      </c>
      <c r="U187">
        <f>[2]Одељења!M182</f>
        <v>0</v>
      </c>
      <c r="V187" s="223"/>
      <c r="W187" s="290">
        <f t="shared" si="137"/>
        <v>0</v>
      </c>
      <c r="X187" s="223"/>
      <c r="Y187" s="222"/>
      <c r="Z187" s="291">
        <f t="shared" si="138"/>
        <v>0</v>
      </c>
      <c r="AA187" s="223"/>
      <c r="AB187" s="223"/>
      <c r="AC187" s="291">
        <f>ROUNDUP(AB187/30,0)</f>
        <v>0</v>
      </c>
      <c r="AD187" s="223"/>
      <c r="AE187" s="223"/>
      <c r="AF187" s="291">
        <f>ROUNDUP(AE187/30,0)</f>
        <v>0</v>
      </c>
      <c r="AG187" s="223"/>
      <c r="AH187" s="223"/>
      <c r="AI187" s="223"/>
      <c r="AJ187" s="223"/>
      <c r="AK187" s="223"/>
      <c r="AM187" s="220" t="s">
        <v>408</v>
      </c>
      <c r="AN187">
        <f>[2]Одељења!U182</f>
        <v>0</v>
      </c>
      <c r="AO187" s="223"/>
      <c r="AP187" s="292">
        <f t="shared" si="139"/>
        <v>0</v>
      </c>
      <c r="AQ187" s="223"/>
      <c r="AR187" s="222"/>
      <c r="AS187" s="276">
        <f t="shared" si="140"/>
        <v>0</v>
      </c>
      <c r="AT187" s="223"/>
      <c r="AU187" s="223"/>
      <c r="AV187" s="276">
        <f>ROUNDUP(AU187/30,0)</f>
        <v>0</v>
      </c>
      <c r="AW187" s="223"/>
      <c r="AX187" s="223"/>
      <c r="AY187" s="276">
        <f>ROUNDUP(AX187/30,0)</f>
        <v>0</v>
      </c>
      <c r="AZ187" s="223"/>
      <c r="BA187" s="223"/>
      <c r="BB187" s="223"/>
      <c r="BC187" s="223"/>
      <c r="BD187" s="223"/>
    </row>
    <row r="188" spans="1:56">
      <c r="A188" s="225" t="s">
        <v>409</v>
      </c>
      <c r="B188" s="293">
        <f>[2]Одељења!E183</f>
        <v>0</v>
      </c>
      <c r="C188" s="227"/>
      <c r="D188" s="294">
        <f t="shared" si="135"/>
        <v>0</v>
      </c>
      <c r="E188" s="227"/>
      <c r="F188" s="252"/>
      <c r="G188" s="293">
        <f t="shared" si="136"/>
        <v>0</v>
      </c>
      <c r="H188" s="227"/>
      <c r="I188" s="227"/>
      <c r="J188" s="293">
        <f>ROUNDUP(I188/30,0)</f>
        <v>0</v>
      </c>
      <c r="K188" s="227"/>
      <c r="L188" s="227"/>
      <c r="M188" s="293">
        <f>ROUNDUP(L188/30,0)</f>
        <v>0</v>
      </c>
      <c r="N188" s="227"/>
      <c r="O188" s="227"/>
      <c r="P188" s="227"/>
      <c r="Q188" s="227"/>
      <c r="R188" s="227"/>
      <c r="T188" s="225" t="s">
        <v>409</v>
      </c>
      <c r="U188">
        <f>[2]Одељења!M183</f>
        <v>0</v>
      </c>
      <c r="V188" s="227"/>
      <c r="W188" s="295">
        <f t="shared" si="137"/>
        <v>0</v>
      </c>
      <c r="X188" s="227"/>
      <c r="Y188" s="252"/>
      <c r="Z188" s="296">
        <f t="shared" si="138"/>
        <v>0</v>
      </c>
      <c r="AA188" s="227"/>
      <c r="AB188" s="227"/>
      <c r="AC188" s="296">
        <f>ROUNDUP(AB188/30,0)</f>
        <v>0</v>
      </c>
      <c r="AD188" s="227"/>
      <c r="AE188" s="227"/>
      <c r="AF188" s="296">
        <f>ROUNDUP(AE188/30,0)</f>
        <v>0</v>
      </c>
      <c r="AG188" s="227"/>
      <c r="AH188" s="227"/>
      <c r="AI188" s="227"/>
      <c r="AJ188" s="227"/>
      <c r="AK188" s="227"/>
      <c r="AM188" s="225" t="s">
        <v>409</v>
      </c>
      <c r="AN188">
        <f>[2]Одељења!U183</f>
        <v>0</v>
      </c>
      <c r="AO188" s="227"/>
      <c r="AP188" s="297">
        <f t="shared" si="139"/>
        <v>0</v>
      </c>
      <c r="AQ188" s="227"/>
      <c r="AR188" s="252"/>
      <c r="AS188" s="298">
        <f t="shared" si="140"/>
        <v>0</v>
      </c>
      <c r="AT188" s="227"/>
      <c r="AU188" s="227"/>
      <c r="AV188" s="298">
        <f>ROUNDUP(AU188/30,0)</f>
        <v>0</v>
      </c>
      <c r="AW188" s="227"/>
      <c r="AX188" s="227"/>
      <c r="AY188" s="298">
        <f>ROUNDUP(AX188/30,0)</f>
        <v>0</v>
      </c>
      <c r="AZ188" s="227"/>
      <c r="BA188" s="227"/>
      <c r="BB188" s="227"/>
      <c r="BC188" s="227"/>
      <c r="BD188" s="227"/>
    </row>
    <row r="189" spans="1:56">
      <c r="A189" s="313" t="s">
        <v>13</v>
      </c>
      <c r="B189" s="314">
        <f t="shared" ref="B189:R189" si="141">SUM(B181:B188)</f>
        <v>0</v>
      </c>
      <c r="C189" s="314">
        <f t="shared" si="141"/>
        <v>0</v>
      </c>
      <c r="D189" s="314">
        <f t="shared" si="141"/>
        <v>0</v>
      </c>
      <c r="E189" s="314">
        <f t="shared" si="141"/>
        <v>0</v>
      </c>
      <c r="F189" s="314">
        <f t="shared" si="141"/>
        <v>0</v>
      </c>
      <c r="G189" s="314">
        <f t="shared" si="141"/>
        <v>0</v>
      </c>
      <c r="H189" s="314">
        <f t="shared" si="141"/>
        <v>0</v>
      </c>
      <c r="I189" s="314">
        <f t="shared" si="141"/>
        <v>0</v>
      </c>
      <c r="J189" s="314">
        <f t="shared" si="141"/>
        <v>0</v>
      </c>
      <c r="K189" s="314">
        <f t="shared" si="141"/>
        <v>0</v>
      </c>
      <c r="L189" s="314">
        <f t="shared" si="141"/>
        <v>0</v>
      </c>
      <c r="M189" s="314">
        <f t="shared" si="141"/>
        <v>0</v>
      </c>
      <c r="N189" s="314">
        <f t="shared" si="141"/>
        <v>0</v>
      </c>
      <c r="O189" s="314">
        <f t="shared" si="141"/>
        <v>0</v>
      </c>
      <c r="P189" s="314">
        <f t="shared" si="141"/>
        <v>0</v>
      </c>
      <c r="Q189" s="314">
        <f t="shared" si="141"/>
        <v>0</v>
      </c>
      <c r="R189" s="314">
        <f t="shared" si="141"/>
        <v>0</v>
      </c>
      <c r="T189" s="301" t="s">
        <v>13</v>
      </c>
      <c r="U189" s="302">
        <f t="shared" ref="U189:AK189" si="142">SUM(U181:U188)</f>
        <v>0</v>
      </c>
      <c r="V189" s="302">
        <f t="shared" si="142"/>
        <v>0</v>
      </c>
      <c r="W189" s="302">
        <f t="shared" si="142"/>
        <v>0</v>
      </c>
      <c r="X189" s="302">
        <f t="shared" si="142"/>
        <v>0</v>
      </c>
      <c r="Y189" s="302">
        <f t="shared" si="142"/>
        <v>0</v>
      </c>
      <c r="Z189" s="302">
        <f t="shared" si="142"/>
        <v>0</v>
      </c>
      <c r="AA189" s="302">
        <f t="shared" si="142"/>
        <v>0</v>
      </c>
      <c r="AB189" s="302">
        <f t="shared" si="142"/>
        <v>0</v>
      </c>
      <c r="AC189" s="302">
        <f t="shared" si="142"/>
        <v>0</v>
      </c>
      <c r="AD189" s="302">
        <f t="shared" si="142"/>
        <v>0</v>
      </c>
      <c r="AE189" s="302">
        <f t="shared" si="142"/>
        <v>0</v>
      </c>
      <c r="AF189" s="302">
        <f t="shared" si="142"/>
        <v>0</v>
      </c>
      <c r="AG189" s="302">
        <f t="shared" si="142"/>
        <v>0</v>
      </c>
      <c r="AH189" s="302">
        <f t="shared" si="142"/>
        <v>0</v>
      </c>
      <c r="AI189" s="302">
        <f t="shared" si="142"/>
        <v>0</v>
      </c>
      <c r="AJ189" s="302">
        <f t="shared" si="142"/>
        <v>0</v>
      </c>
      <c r="AK189" s="302">
        <f t="shared" si="142"/>
        <v>0</v>
      </c>
      <c r="AM189" s="303" t="s">
        <v>13</v>
      </c>
      <c r="AN189" s="304">
        <f t="shared" ref="AN189:BD189" si="143">SUM(AN181:AN188)</f>
        <v>0</v>
      </c>
      <c r="AO189" s="304">
        <f t="shared" si="143"/>
        <v>0</v>
      </c>
      <c r="AP189" s="304">
        <f t="shared" si="143"/>
        <v>0</v>
      </c>
      <c r="AQ189" s="304">
        <f t="shared" si="143"/>
        <v>0</v>
      </c>
      <c r="AR189" s="304">
        <f t="shared" si="143"/>
        <v>0</v>
      </c>
      <c r="AS189" s="304">
        <f t="shared" si="143"/>
        <v>0</v>
      </c>
      <c r="AT189" s="304">
        <f t="shared" si="143"/>
        <v>0</v>
      </c>
      <c r="AU189" s="304">
        <f t="shared" si="143"/>
        <v>0</v>
      </c>
      <c r="AV189" s="304">
        <f t="shared" si="143"/>
        <v>0</v>
      </c>
      <c r="AW189" s="304">
        <f t="shared" si="143"/>
        <v>0</v>
      </c>
      <c r="AX189" s="304">
        <f t="shared" si="143"/>
        <v>0</v>
      </c>
      <c r="AY189" s="304">
        <f t="shared" si="143"/>
        <v>0</v>
      </c>
      <c r="AZ189" s="304">
        <f t="shared" si="143"/>
        <v>0</v>
      </c>
      <c r="BA189" s="304">
        <f t="shared" si="143"/>
        <v>0</v>
      </c>
      <c r="BB189" s="304">
        <f t="shared" si="143"/>
        <v>0</v>
      </c>
      <c r="BC189" s="304">
        <f t="shared" si="143"/>
        <v>0</v>
      </c>
      <c r="BD189" s="304">
        <f t="shared" si="143"/>
        <v>0</v>
      </c>
    </row>
    <row r="190" spans="1:56">
      <c r="A190" s="315">
        <f>'[2]Подаци о школи'!B22</f>
        <v>0</v>
      </c>
      <c r="T190" s="315">
        <f>'[2]Подаци о школи'!B22</f>
        <v>0</v>
      </c>
      <c r="AM190" s="315">
        <f>'[2]Подаци о школи'!B22</f>
        <v>0</v>
      </c>
    </row>
    <row r="191" spans="1:56" s="214" customFormat="1" ht="84">
      <c r="A191" s="280" t="s">
        <v>479</v>
      </c>
      <c r="B191" s="281" t="s">
        <v>396</v>
      </c>
      <c r="C191" s="282" t="s">
        <v>416</v>
      </c>
      <c r="D191" s="282" t="s">
        <v>459</v>
      </c>
      <c r="E191" s="282" t="s">
        <v>417</v>
      </c>
      <c r="F191" s="282" t="s">
        <v>418</v>
      </c>
      <c r="G191" s="282" t="s">
        <v>460</v>
      </c>
      <c r="H191" s="282" t="s">
        <v>419</v>
      </c>
      <c r="I191" s="282" t="s">
        <v>431</v>
      </c>
      <c r="J191" s="282" t="s">
        <v>461</v>
      </c>
      <c r="K191" s="282" t="s">
        <v>462</v>
      </c>
      <c r="L191" s="282" t="s">
        <v>433</v>
      </c>
      <c r="M191" s="282" t="s">
        <v>463</v>
      </c>
      <c r="N191" s="282" t="s">
        <v>434</v>
      </c>
      <c r="O191" s="282" t="s">
        <v>435</v>
      </c>
      <c r="P191" s="282" t="s">
        <v>436</v>
      </c>
      <c r="Q191" s="282" t="s">
        <v>437</v>
      </c>
      <c r="R191" s="282" t="s">
        <v>438</v>
      </c>
      <c r="T191" s="283" t="s">
        <v>479</v>
      </c>
      <c r="U191" s="284" t="s">
        <v>396</v>
      </c>
      <c r="V191" s="285" t="s">
        <v>416</v>
      </c>
      <c r="W191" s="285" t="s">
        <v>459</v>
      </c>
      <c r="X191" s="285" t="s">
        <v>417</v>
      </c>
      <c r="Y191" s="285" t="s">
        <v>418</v>
      </c>
      <c r="Z191" s="285" t="s">
        <v>460</v>
      </c>
      <c r="AA191" s="285" t="s">
        <v>419</v>
      </c>
      <c r="AB191" s="285" t="s">
        <v>431</v>
      </c>
      <c r="AC191" s="285" t="s">
        <v>461</v>
      </c>
      <c r="AD191" s="285" t="s">
        <v>462</v>
      </c>
      <c r="AE191" s="285" t="s">
        <v>433</v>
      </c>
      <c r="AF191" s="285" t="s">
        <v>463</v>
      </c>
      <c r="AG191" s="285" t="s">
        <v>434</v>
      </c>
      <c r="AH191" s="285" t="s">
        <v>435</v>
      </c>
      <c r="AI191" s="285" t="s">
        <v>436</v>
      </c>
      <c r="AJ191" s="285" t="s">
        <v>437</v>
      </c>
      <c r="AK191" s="285" t="s">
        <v>438</v>
      </c>
      <c r="AM191" s="286" t="s">
        <v>479</v>
      </c>
      <c r="AN191" s="287" t="s">
        <v>396</v>
      </c>
      <c r="AO191" s="288" t="s">
        <v>416</v>
      </c>
      <c r="AP191" s="288" t="s">
        <v>459</v>
      </c>
      <c r="AQ191" s="288" t="s">
        <v>417</v>
      </c>
      <c r="AR191" s="288" t="s">
        <v>418</v>
      </c>
      <c r="AS191" s="288" t="s">
        <v>460</v>
      </c>
      <c r="AT191" s="288" t="s">
        <v>419</v>
      </c>
      <c r="AU191" s="288" t="s">
        <v>431</v>
      </c>
      <c r="AV191" s="288" t="s">
        <v>461</v>
      </c>
      <c r="AW191" s="288" t="s">
        <v>462</v>
      </c>
      <c r="AX191" s="288" t="s">
        <v>433</v>
      </c>
      <c r="AY191" s="288" t="s">
        <v>463</v>
      </c>
      <c r="AZ191" s="288" t="s">
        <v>434</v>
      </c>
      <c r="BA191" s="288" t="s">
        <v>435</v>
      </c>
      <c r="BB191" s="288" t="s">
        <v>436</v>
      </c>
      <c r="BC191" s="288" t="s">
        <v>437</v>
      </c>
      <c r="BD191" s="288" t="s">
        <v>438</v>
      </c>
    </row>
    <row r="192" spans="1:56">
      <c r="A192" s="220" t="s">
        <v>402</v>
      </c>
      <c r="B192" s="274">
        <f>[2]Одељења!E187</f>
        <v>0</v>
      </c>
      <c r="C192" s="222"/>
      <c r="D192" s="289">
        <f>ROUNDUP(C192/30,0)</f>
        <v>0</v>
      </c>
      <c r="E192" s="222"/>
      <c r="F192" s="222"/>
      <c r="G192" s="274">
        <f>ROUNDUP(F192/30,0)</f>
        <v>0</v>
      </c>
      <c r="H192" s="223"/>
      <c r="I192" s="274"/>
      <c r="J192" s="274"/>
      <c r="K192" s="274"/>
      <c r="L192" s="274"/>
      <c r="M192" s="274"/>
      <c r="N192" s="274"/>
      <c r="O192" s="274"/>
      <c r="P192" s="274"/>
      <c r="Q192" s="223"/>
      <c r="R192" s="223"/>
      <c r="T192" s="220" t="s">
        <v>402</v>
      </c>
      <c r="U192">
        <f>[2]Одељења!M187</f>
        <v>0</v>
      </c>
      <c r="V192" s="222"/>
      <c r="W192" s="290">
        <f>ROUNDUP(V192/30,0)</f>
        <v>0</v>
      </c>
      <c r="X192" s="222"/>
      <c r="Y192" s="222"/>
      <c r="Z192" s="291">
        <f>ROUNDUP(Y192/30,0)</f>
        <v>0</v>
      </c>
      <c r="AA192" s="223"/>
      <c r="AB192" s="291"/>
      <c r="AC192" s="291"/>
      <c r="AD192" s="291"/>
      <c r="AE192" s="291"/>
      <c r="AF192" s="291"/>
      <c r="AG192" s="291"/>
      <c r="AH192" s="291"/>
      <c r="AI192" s="291"/>
      <c r="AJ192" s="223"/>
      <c r="AK192" s="223"/>
      <c r="AM192" s="220" t="s">
        <v>402</v>
      </c>
      <c r="AN192">
        <f>[2]Одељења!U187</f>
        <v>0</v>
      </c>
      <c r="AO192" s="222"/>
      <c r="AP192" s="292">
        <f>ROUNDUP(AO192/30,0)</f>
        <v>0</v>
      </c>
      <c r="AQ192" s="222"/>
      <c r="AR192" s="222"/>
      <c r="AS192" s="276">
        <f>ROUNDUP(AR192/30,0)</f>
        <v>0</v>
      </c>
      <c r="AT192" s="223"/>
      <c r="AU192" s="276"/>
      <c r="AV192" s="276"/>
      <c r="AW192" s="276"/>
      <c r="AX192" s="276"/>
      <c r="AY192" s="276"/>
      <c r="AZ192" s="276"/>
      <c r="BA192" s="276"/>
      <c r="BB192" s="276"/>
      <c r="BC192" s="223"/>
      <c r="BD192" s="223"/>
    </row>
    <row r="193" spans="1:56">
      <c r="A193" s="220" t="s">
        <v>403</v>
      </c>
      <c r="B193" s="274">
        <f>[2]Одељења!E188</f>
        <v>0</v>
      </c>
      <c r="C193" s="223"/>
      <c r="D193" s="289">
        <f t="shared" ref="D193:D199" si="144">ROUNDUP(C193/30,0)</f>
        <v>0</v>
      </c>
      <c r="E193" s="223"/>
      <c r="F193" s="222"/>
      <c r="G193" s="274">
        <f t="shared" ref="G193:G199" si="145">ROUNDUP(F193/30,0)</f>
        <v>0</v>
      </c>
      <c r="H193" s="223"/>
      <c r="I193" s="274"/>
      <c r="J193" s="274"/>
      <c r="K193" s="274"/>
      <c r="L193" s="274"/>
      <c r="M193" s="274"/>
      <c r="N193" s="274"/>
      <c r="O193" s="274"/>
      <c r="P193" s="274"/>
      <c r="Q193" s="223"/>
      <c r="R193" s="223"/>
      <c r="T193" s="220" t="s">
        <v>403</v>
      </c>
      <c r="U193">
        <f>[2]Одељења!M188</f>
        <v>0</v>
      </c>
      <c r="V193" s="223"/>
      <c r="W193" s="290">
        <f t="shared" ref="W193:W199" si="146">ROUNDUP(V193/30,0)</f>
        <v>0</v>
      </c>
      <c r="X193" s="223"/>
      <c r="Y193" s="222"/>
      <c r="Z193" s="291">
        <f t="shared" ref="Z193:Z199" si="147">ROUNDUP(Y193/30,0)</f>
        <v>0</v>
      </c>
      <c r="AA193" s="223"/>
      <c r="AB193" s="291"/>
      <c r="AC193" s="291"/>
      <c r="AD193" s="291"/>
      <c r="AE193" s="291"/>
      <c r="AF193" s="291"/>
      <c r="AG193" s="291"/>
      <c r="AH193" s="291"/>
      <c r="AI193" s="291"/>
      <c r="AJ193" s="223"/>
      <c r="AK193" s="223"/>
      <c r="AM193" s="220" t="s">
        <v>403</v>
      </c>
      <c r="AN193">
        <f>[2]Одељења!U188</f>
        <v>0</v>
      </c>
      <c r="AO193" s="223"/>
      <c r="AP193" s="292">
        <f t="shared" ref="AP193:AP199" si="148">ROUNDUP(AO193/30,0)</f>
        <v>0</v>
      </c>
      <c r="AQ193" s="223"/>
      <c r="AR193" s="222"/>
      <c r="AS193" s="276">
        <f t="shared" ref="AS193:AS199" si="149">ROUNDUP(AR193/30,0)</f>
        <v>0</v>
      </c>
      <c r="AT193" s="223"/>
      <c r="AU193" s="276"/>
      <c r="AV193" s="276"/>
      <c r="AW193" s="276"/>
      <c r="AX193" s="276"/>
      <c r="AY193" s="276"/>
      <c r="AZ193" s="276"/>
      <c r="BA193" s="276"/>
      <c r="BB193" s="276"/>
      <c r="BC193" s="223"/>
      <c r="BD193" s="223"/>
    </row>
    <row r="194" spans="1:56">
      <c r="A194" s="220" t="s">
        <v>404</v>
      </c>
      <c r="B194" s="274">
        <f>[2]Одељења!E189</f>
        <v>0</v>
      </c>
      <c r="C194" s="223"/>
      <c r="D194" s="289">
        <f t="shared" si="144"/>
        <v>0</v>
      </c>
      <c r="E194" s="223"/>
      <c r="F194" s="222"/>
      <c r="G194" s="274">
        <f t="shared" si="145"/>
        <v>0</v>
      </c>
      <c r="H194" s="223"/>
      <c r="I194" s="274"/>
      <c r="J194" s="274"/>
      <c r="K194" s="274"/>
      <c r="L194" s="274"/>
      <c r="M194" s="274"/>
      <c r="N194" s="274"/>
      <c r="O194" s="274"/>
      <c r="P194" s="274"/>
      <c r="Q194" s="223"/>
      <c r="R194" s="223"/>
      <c r="T194" s="220" t="s">
        <v>404</v>
      </c>
      <c r="U194">
        <f>[2]Одељења!M189</f>
        <v>0</v>
      </c>
      <c r="V194" s="223"/>
      <c r="W194" s="290">
        <f t="shared" si="146"/>
        <v>0</v>
      </c>
      <c r="X194" s="223"/>
      <c r="Y194" s="222"/>
      <c r="Z194" s="291">
        <f t="shared" si="147"/>
        <v>0</v>
      </c>
      <c r="AA194" s="223"/>
      <c r="AB194" s="291"/>
      <c r="AC194" s="291"/>
      <c r="AD194" s="291"/>
      <c r="AE194" s="291"/>
      <c r="AF194" s="291"/>
      <c r="AG194" s="291"/>
      <c r="AH194" s="291"/>
      <c r="AI194" s="291"/>
      <c r="AJ194" s="223"/>
      <c r="AK194" s="223"/>
      <c r="AM194" s="220" t="s">
        <v>404</v>
      </c>
      <c r="AN194">
        <f>[2]Одељења!U189</f>
        <v>0</v>
      </c>
      <c r="AO194" s="223"/>
      <c r="AP194" s="292">
        <f t="shared" si="148"/>
        <v>0</v>
      </c>
      <c r="AQ194" s="223"/>
      <c r="AR194" s="222"/>
      <c r="AS194" s="276">
        <f t="shared" si="149"/>
        <v>0</v>
      </c>
      <c r="AT194" s="223"/>
      <c r="AU194" s="276"/>
      <c r="AV194" s="276"/>
      <c r="AW194" s="276"/>
      <c r="AX194" s="276"/>
      <c r="AY194" s="276"/>
      <c r="AZ194" s="276"/>
      <c r="BA194" s="276"/>
      <c r="BB194" s="276"/>
      <c r="BC194" s="223"/>
      <c r="BD194" s="223"/>
    </row>
    <row r="195" spans="1:56">
      <c r="A195" s="220" t="s">
        <v>405</v>
      </c>
      <c r="B195" s="274">
        <f>[2]Одељења!E190</f>
        <v>0</v>
      </c>
      <c r="C195" s="223"/>
      <c r="D195" s="289">
        <f t="shared" si="144"/>
        <v>0</v>
      </c>
      <c r="E195" s="223"/>
      <c r="F195" s="222"/>
      <c r="G195" s="274">
        <f t="shared" si="145"/>
        <v>0</v>
      </c>
      <c r="H195" s="223"/>
      <c r="I195" s="274"/>
      <c r="J195" s="274"/>
      <c r="K195" s="274"/>
      <c r="L195" s="274"/>
      <c r="M195" s="274"/>
      <c r="N195" s="274"/>
      <c r="O195" s="274"/>
      <c r="P195" s="274"/>
      <c r="Q195" s="223"/>
      <c r="R195" s="223"/>
      <c r="T195" s="220" t="s">
        <v>405</v>
      </c>
      <c r="U195">
        <f>[2]Одељења!M190</f>
        <v>0</v>
      </c>
      <c r="V195" s="223"/>
      <c r="W195" s="290">
        <f t="shared" si="146"/>
        <v>0</v>
      </c>
      <c r="X195" s="223"/>
      <c r="Y195" s="222"/>
      <c r="Z195" s="291">
        <f t="shared" si="147"/>
        <v>0</v>
      </c>
      <c r="AA195" s="223"/>
      <c r="AB195" s="291"/>
      <c r="AC195" s="291"/>
      <c r="AD195" s="291"/>
      <c r="AE195" s="291"/>
      <c r="AF195" s="291"/>
      <c r="AG195" s="291"/>
      <c r="AH195" s="291"/>
      <c r="AI195" s="291"/>
      <c r="AJ195" s="223"/>
      <c r="AK195" s="223"/>
      <c r="AM195" s="220" t="s">
        <v>405</v>
      </c>
      <c r="AN195">
        <f>[2]Одељења!U190</f>
        <v>0</v>
      </c>
      <c r="AO195" s="223"/>
      <c r="AP195" s="292">
        <f t="shared" si="148"/>
        <v>0</v>
      </c>
      <c r="AQ195" s="223"/>
      <c r="AR195" s="222"/>
      <c r="AS195" s="276">
        <f t="shared" si="149"/>
        <v>0</v>
      </c>
      <c r="AT195" s="223"/>
      <c r="AU195" s="276"/>
      <c r="AV195" s="276"/>
      <c r="AW195" s="276"/>
      <c r="AX195" s="276"/>
      <c r="AY195" s="276"/>
      <c r="AZ195" s="276"/>
      <c r="BA195" s="276"/>
      <c r="BB195" s="276"/>
      <c r="BC195" s="223"/>
      <c r="BD195" s="223"/>
    </row>
    <row r="196" spans="1:56">
      <c r="A196" s="220" t="s">
        <v>406</v>
      </c>
      <c r="B196" s="274">
        <f>[2]Одељења!E191</f>
        <v>0</v>
      </c>
      <c r="C196" s="223"/>
      <c r="D196" s="289">
        <f t="shared" si="144"/>
        <v>0</v>
      </c>
      <c r="E196" s="223"/>
      <c r="F196" s="222"/>
      <c r="G196" s="274">
        <f t="shared" si="145"/>
        <v>0</v>
      </c>
      <c r="H196" s="223"/>
      <c r="I196" s="223"/>
      <c r="J196" s="274">
        <f>ROUNDUP(I196/30,0)</f>
        <v>0</v>
      </c>
      <c r="K196" s="223"/>
      <c r="L196" s="223"/>
      <c r="M196" s="274">
        <f>ROUNDUP(L196/30,0)</f>
        <v>0</v>
      </c>
      <c r="N196" s="223"/>
      <c r="O196" s="223"/>
      <c r="P196" s="223"/>
      <c r="Q196" s="223"/>
      <c r="R196" s="223"/>
      <c r="T196" s="220" t="s">
        <v>406</v>
      </c>
      <c r="U196">
        <f>[2]Одељења!M191</f>
        <v>0</v>
      </c>
      <c r="V196" s="223"/>
      <c r="W196" s="290">
        <f t="shared" si="146"/>
        <v>0</v>
      </c>
      <c r="X196" s="223"/>
      <c r="Y196" s="222"/>
      <c r="Z196" s="291">
        <f t="shared" si="147"/>
        <v>0</v>
      </c>
      <c r="AA196" s="223"/>
      <c r="AB196" s="223"/>
      <c r="AC196" s="291">
        <f>ROUNDUP(AB196/30,0)</f>
        <v>0</v>
      </c>
      <c r="AD196" s="223"/>
      <c r="AE196" s="223"/>
      <c r="AF196" s="291">
        <f>ROUNDUP(AE196/30,0)</f>
        <v>0</v>
      </c>
      <c r="AG196" s="223"/>
      <c r="AH196" s="223"/>
      <c r="AI196" s="223"/>
      <c r="AJ196" s="223"/>
      <c r="AK196" s="223"/>
      <c r="AM196" s="220" t="s">
        <v>406</v>
      </c>
      <c r="AN196">
        <f>[2]Одељења!U191</f>
        <v>0</v>
      </c>
      <c r="AO196" s="223"/>
      <c r="AP196" s="292">
        <f t="shared" si="148"/>
        <v>0</v>
      </c>
      <c r="AQ196" s="223"/>
      <c r="AR196" s="222"/>
      <c r="AS196" s="276">
        <f t="shared" si="149"/>
        <v>0</v>
      </c>
      <c r="AT196" s="223"/>
      <c r="AU196" s="223"/>
      <c r="AV196" s="276">
        <f>ROUNDUP(AU196/30,0)</f>
        <v>0</v>
      </c>
      <c r="AW196" s="223"/>
      <c r="AX196" s="223"/>
      <c r="AY196" s="276">
        <f>ROUNDUP(AX196/30,0)</f>
        <v>0</v>
      </c>
      <c r="AZ196" s="223"/>
      <c r="BA196" s="223"/>
      <c r="BB196" s="223"/>
      <c r="BC196" s="223"/>
      <c r="BD196" s="223"/>
    </row>
    <row r="197" spans="1:56">
      <c r="A197" s="220" t="s">
        <v>407</v>
      </c>
      <c r="B197" s="274">
        <f>[2]Одељења!E192</f>
        <v>0</v>
      </c>
      <c r="C197" s="223"/>
      <c r="D197" s="289">
        <f t="shared" si="144"/>
        <v>0</v>
      </c>
      <c r="E197" s="223"/>
      <c r="F197" s="222"/>
      <c r="G197" s="274">
        <f t="shared" si="145"/>
        <v>0</v>
      </c>
      <c r="H197" s="223"/>
      <c r="I197" s="223"/>
      <c r="J197" s="274">
        <f>ROUNDUP(I197/30,0)</f>
        <v>0</v>
      </c>
      <c r="K197" s="223"/>
      <c r="L197" s="223"/>
      <c r="M197" s="274">
        <f>ROUNDUP(L197/30,0)</f>
        <v>0</v>
      </c>
      <c r="N197" s="223"/>
      <c r="O197" s="223"/>
      <c r="P197" s="223"/>
      <c r="Q197" s="223"/>
      <c r="R197" s="223"/>
      <c r="T197" s="220" t="s">
        <v>407</v>
      </c>
      <c r="U197">
        <f>[2]Одељења!M192</f>
        <v>0</v>
      </c>
      <c r="V197" s="223"/>
      <c r="W197" s="290">
        <f t="shared" si="146"/>
        <v>0</v>
      </c>
      <c r="X197" s="223"/>
      <c r="Y197" s="222"/>
      <c r="Z197" s="291">
        <f t="shared" si="147"/>
        <v>0</v>
      </c>
      <c r="AA197" s="223"/>
      <c r="AB197" s="223"/>
      <c r="AC197" s="291">
        <f>ROUNDUP(AB197/30,0)</f>
        <v>0</v>
      </c>
      <c r="AD197" s="223"/>
      <c r="AE197" s="223"/>
      <c r="AF197" s="291">
        <f>ROUNDUP(AE197/30,0)</f>
        <v>0</v>
      </c>
      <c r="AG197" s="223"/>
      <c r="AH197" s="223"/>
      <c r="AI197" s="223"/>
      <c r="AJ197" s="223"/>
      <c r="AK197" s="223"/>
      <c r="AM197" s="220" t="s">
        <v>407</v>
      </c>
      <c r="AN197">
        <f>[2]Одељења!U192</f>
        <v>0</v>
      </c>
      <c r="AO197" s="223"/>
      <c r="AP197" s="292">
        <f t="shared" si="148"/>
        <v>0</v>
      </c>
      <c r="AQ197" s="223"/>
      <c r="AR197" s="222"/>
      <c r="AS197" s="276">
        <f t="shared" si="149"/>
        <v>0</v>
      </c>
      <c r="AT197" s="223"/>
      <c r="AU197" s="223"/>
      <c r="AV197" s="276">
        <f>ROUNDUP(AU197/30,0)</f>
        <v>0</v>
      </c>
      <c r="AW197" s="223"/>
      <c r="AX197" s="223"/>
      <c r="AY197" s="276">
        <f>ROUNDUP(AX197/30,0)</f>
        <v>0</v>
      </c>
      <c r="AZ197" s="223"/>
      <c r="BA197" s="223"/>
      <c r="BB197" s="223"/>
      <c r="BC197" s="223"/>
      <c r="BD197" s="223"/>
    </row>
    <row r="198" spans="1:56">
      <c r="A198" s="220" t="s">
        <v>408</v>
      </c>
      <c r="B198" s="274">
        <f>[2]Одељења!E193</f>
        <v>0</v>
      </c>
      <c r="C198" s="223"/>
      <c r="D198" s="289">
        <f t="shared" si="144"/>
        <v>0</v>
      </c>
      <c r="E198" s="223"/>
      <c r="F198" s="222"/>
      <c r="G198" s="274">
        <f t="shared" si="145"/>
        <v>0</v>
      </c>
      <c r="H198" s="223"/>
      <c r="I198" s="223"/>
      <c r="J198" s="274">
        <f>ROUNDUP(I198/30,0)</f>
        <v>0</v>
      </c>
      <c r="K198" s="223"/>
      <c r="L198" s="223"/>
      <c r="M198" s="274">
        <f>ROUNDUP(L198/30,0)</f>
        <v>0</v>
      </c>
      <c r="N198" s="223"/>
      <c r="O198" s="223"/>
      <c r="P198" s="223"/>
      <c r="Q198" s="223"/>
      <c r="R198" s="223"/>
      <c r="T198" s="220" t="s">
        <v>408</v>
      </c>
      <c r="U198">
        <f>[2]Одељења!M193</f>
        <v>0</v>
      </c>
      <c r="V198" s="223"/>
      <c r="W198" s="290">
        <f t="shared" si="146"/>
        <v>0</v>
      </c>
      <c r="X198" s="223"/>
      <c r="Y198" s="222"/>
      <c r="Z198" s="291">
        <f t="shared" si="147"/>
        <v>0</v>
      </c>
      <c r="AA198" s="223"/>
      <c r="AB198" s="223"/>
      <c r="AC198" s="291">
        <f>ROUNDUP(AB198/30,0)</f>
        <v>0</v>
      </c>
      <c r="AD198" s="223"/>
      <c r="AE198" s="223"/>
      <c r="AF198" s="291">
        <f>ROUNDUP(AE198/30,0)</f>
        <v>0</v>
      </c>
      <c r="AG198" s="223"/>
      <c r="AH198" s="223"/>
      <c r="AI198" s="223"/>
      <c r="AJ198" s="223"/>
      <c r="AK198" s="223"/>
      <c r="AM198" s="220" t="s">
        <v>408</v>
      </c>
      <c r="AN198">
        <f>[2]Одељења!U193</f>
        <v>0</v>
      </c>
      <c r="AO198" s="223"/>
      <c r="AP198" s="292">
        <f t="shared" si="148"/>
        <v>0</v>
      </c>
      <c r="AQ198" s="223"/>
      <c r="AR198" s="222"/>
      <c r="AS198" s="276">
        <f t="shared" si="149"/>
        <v>0</v>
      </c>
      <c r="AT198" s="223"/>
      <c r="AU198" s="223"/>
      <c r="AV198" s="276">
        <f>ROUNDUP(AU198/30,0)</f>
        <v>0</v>
      </c>
      <c r="AW198" s="223"/>
      <c r="AX198" s="223"/>
      <c r="AY198" s="276">
        <f>ROUNDUP(AX198/30,0)</f>
        <v>0</v>
      </c>
      <c r="AZ198" s="223"/>
      <c r="BA198" s="223"/>
      <c r="BB198" s="223"/>
      <c r="BC198" s="223"/>
      <c r="BD198" s="223"/>
    </row>
    <row r="199" spans="1:56">
      <c r="A199" s="225" t="s">
        <v>409</v>
      </c>
      <c r="B199" s="293">
        <f>[2]Одељења!E194</f>
        <v>0</v>
      </c>
      <c r="C199" s="227"/>
      <c r="D199" s="294">
        <f t="shared" si="144"/>
        <v>0</v>
      </c>
      <c r="E199" s="227"/>
      <c r="F199" s="252"/>
      <c r="G199" s="293">
        <f t="shared" si="145"/>
        <v>0</v>
      </c>
      <c r="H199" s="227"/>
      <c r="I199" s="227"/>
      <c r="J199" s="293">
        <f>ROUNDUP(I199/30,0)</f>
        <v>0</v>
      </c>
      <c r="K199" s="227"/>
      <c r="L199" s="227"/>
      <c r="M199" s="293">
        <f>ROUNDUP(L199/30,0)</f>
        <v>0</v>
      </c>
      <c r="N199" s="227"/>
      <c r="O199" s="227"/>
      <c r="P199" s="227"/>
      <c r="Q199" s="227"/>
      <c r="R199" s="227"/>
      <c r="T199" s="225" t="s">
        <v>409</v>
      </c>
      <c r="U199">
        <f>[2]Одељења!M194</f>
        <v>0</v>
      </c>
      <c r="V199" s="227"/>
      <c r="W199" s="295">
        <f t="shared" si="146"/>
        <v>0</v>
      </c>
      <c r="X199" s="227"/>
      <c r="Y199" s="252"/>
      <c r="Z199" s="296">
        <f t="shared" si="147"/>
        <v>0</v>
      </c>
      <c r="AA199" s="227"/>
      <c r="AB199" s="227"/>
      <c r="AC199" s="296">
        <f>ROUNDUP(AB199/30,0)</f>
        <v>0</v>
      </c>
      <c r="AD199" s="227"/>
      <c r="AE199" s="227"/>
      <c r="AF199" s="296">
        <f>ROUNDUP(AE199/30,0)</f>
        <v>0</v>
      </c>
      <c r="AG199" s="227"/>
      <c r="AH199" s="227"/>
      <c r="AI199" s="227"/>
      <c r="AJ199" s="227"/>
      <c r="AK199" s="227"/>
      <c r="AM199" s="225" t="s">
        <v>409</v>
      </c>
      <c r="AN199">
        <f>[2]Одељења!U194</f>
        <v>0</v>
      </c>
      <c r="AO199" s="227"/>
      <c r="AP199" s="297">
        <f t="shared" si="148"/>
        <v>0</v>
      </c>
      <c r="AQ199" s="227"/>
      <c r="AR199" s="252"/>
      <c r="AS199" s="298">
        <f t="shared" si="149"/>
        <v>0</v>
      </c>
      <c r="AT199" s="227"/>
      <c r="AU199" s="227"/>
      <c r="AV199" s="298">
        <f>ROUNDUP(AU199/30,0)</f>
        <v>0</v>
      </c>
      <c r="AW199" s="227"/>
      <c r="AX199" s="227"/>
      <c r="AY199" s="298">
        <f>ROUNDUP(AX199/30,0)</f>
        <v>0</v>
      </c>
      <c r="AZ199" s="227"/>
      <c r="BA199" s="227"/>
      <c r="BB199" s="227"/>
      <c r="BC199" s="227"/>
      <c r="BD199" s="227"/>
    </row>
    <row r="200" spans="1:56">
      <c r="A200" s="313" t="s">
        <v>13</v>
      </c>
      <c r="B200" s="314">
        <f t="shared" ref="B200:R200" si="150">SUM(B192:B199)</f>
        <v>0</v>
      </c>
      <c r="C200" s="314">
        <f t="shared" si="150"/>
        <v>0</v>
      </c>
      <c r="D200" s="314">
        <f t="shared" si="150"/>
        <v>0</v>
      </c>
      <c r="E200" s="314">
        <f t="shared" si="150"/>
        <v>0</v>
      </c>
      <c r="F200" s="314">
        <f t="shared" si="150"/>
        <v>0</v>
      </c>
      <c r="G200" s="314">
        <f t="shared" si="150"/>
        <v>0</v>
      </c>
      <c r="H200" s="314">
        <f t="shared" si="150"/>
        <v>0</v>
      </c>
      <c r="I200" s="314">
        <f t="shared" si="150"/>
        <v>0</v>
      </c>
      <c r="J200" s="314">
        <f t="shared" si="150"/>
        <v>0</v>
      </c>
      <c r="K200" s="314">
        <f t="shared" si="150"/>
        <v>0</v>
      </c>
      <c r="L200" s="314">
        <f t="shared" si="150"/>
        <v>0</v>
      </c>
      <c r="M200" s="314">
        <f t="shared" si="150"/>
        <v>0</v>
      </c>
      <c r="N200" s="314">
        <f t="shared" si="150"/>
        <v>0</v>
      </c>
      <c r="O200" s="314">
        <f t="shared" si="150"/>
        <v>0</v>
      </c>
      <c r="P200" s="314">
        <f t="shared" si="150"/>
        <v>0</v>
      </c>
      <c r="Q200" s="314">
        <f t="shared" si="150"/>
        <v>0</v>
      </c>
      <c r="R200" s="314">
        <f t="shared" si="150"/>
        <v>0</v>
      </c>
      <c r="T200" s="301" t="s">
        <v>13</v>
      </c>
      <c r="U200" s="302">
        <f t="shared" ref="U200:AK200" si="151">SUM(U192:U199)</f>
        <v>0</v>
      </c>
      <c r="V200" s="302">
        <f t="shared" si="151"/>
        <v>0</v>
      </c>
      <c r="W200" s="302">
        <f t="shared" si="151"/>
        <v>0</v>
      </c>
      <c r="X200" s="302">
        <f t="shared" si="151"/>
        <v>0</v>
      </c>
      <c r="Y200" s="302">
        <f t="shared" si="151"/>
        <v>0</v>
      </c>
      <c r="Z200" s="302">
        <f t="shared" si="151"/>
        <v>0</v>
      </c>
      <c r="AA200" s="302">
        <f t="shared" si="151"/>
        <v>0</v>
      </c>
      <c r="AB200" s="302">
        <f t="shared" si="151"/>
        <v>0</v>
      </c>
      <c r="AC200" s="302">
        <f t="shared" si="151"/>
        <v>0</v>
      </c>
      <c r="AD200" s="302">
        <f t="shared" si="151"/>
        <v>0</v>
      </c>
      <c r="AE200" s="302">
        <f t="shared" si="151"/>
        <v>0</v>
      </c>
      <c r="AF200" s="302">
        <f t="shared" si="151"/>
        <v>0</v>
      </c>
      <c r="AG200" s="302">
        <f t="shared" si="151"/>
        <v>0</v>
      </c>
      <c r="AH200" s="302">
        <f t="shared" si="151"/>
        <v>0</v>
      </c>
      <c r="AI200" s="302">
        <f t="shared" si="151"/>
        <v>0</v>
      </c>
      <c r="AJ200" s="302">
        <f t="shared" si="151"/>
        <v>0</v>
      </c>
      <c r="AK200" s="302">
        <f t="shared" si="151"/>
        <v>0</v>
      </c>
      <c r="AM200" s="303" t="s">
        <v>13</v>
      </c>
      <c r="AN200" s="304">
        <f t="shared" ref="AN200:BD200" si="152">SUM(AN192:AN199)</f>
        <v>0</v>
      </c>
      <c r="AO200" s="304">
        <f t="shared" si="152"/>
        <v>0</v>
      </c>
      <c r="AP200" s="304">
        <f t="shared" si="152"/>
        <v>0</v>
      </c>
      <c r="AQ200" s="304">
        <f t="shared" si="152"/>
        <v>0</v>
      </c>
      <c r="AR200" s="304">
        <f t="shared" si="152"/>
        <v>0</v>
      </c>
      <c r="AS200" s="304">
        <f t="shared" si="152"/>
        <v>0</v>
      </c>
      <c r="AT200" s="304">
        <f t="shared" si="152"/>
        <v>0</v>
      </c>
      <c r="AU200" s="304">
        <f t="shared" si="152"/>
        <v>0</v>
      </c>
      <c r="AV200" s="304">
        <f t="shared" si="152"/>
        <v>0</v>
      </c>
      <c r="AW200" s="304">
        <f t="shared" si="152"/>
        <v>0</v>
      </c>
      <c r="AX200" s="304">
        <f t="shared" si="152"/>
        <v>0</v>
      </c>
      <c r="AY200" s="304">
        <f t="shared" si="152"/>
        <v>0</v>
      </c>
      <c r="AZ200" s="304">
        <f t="shared" si="152"/>
        <v>0</v>
      </c>
      <c r="BA200" s="304">
        <f t="shared" si="152"/>
        <v>0</v>
      </c>
      <c r="BB200" s="304">
        <f t="shared" si="152"/>
        <v>0</v>
      </c>
      <c r="BC200" s="304">
        <f t="shared" si="152"/>
        <v>0</v>
      </c>
      <c r="BD200" s="304">
        <f t="shared" si="152"/>
        <v>0</v>
      </c>
    </row>
    <row r="201" spans="1:56">
      <c r="A201" s="315">
        <f>'[2]Подаци о школи'!B23</f>
        <v>0</v>
      </c>
      <c r="T201" s="315">
        <f>'[2]Подаци о школи'!B23</f>
        <v>0</v>
      </c>
      <c r="AM201" s="315">
        <f>'[2]Подаци о школи'!B23</f>
        <v>0</v>
      </c>
    </row>
    <row r="202" spans="1:56" s="214" customFormat="1" ht="84">
      <c r="A202" s="280" t="s">
        <v>480</v>
      </c>
      <c r="B202" s="281" t="s">
        <v>396</v>
      </c>
      <c r="C202" s="282" t="s">
        <v>416</v>
      </c>
      <c r="D202" s="282" t="s">
        <v>459</v>
      </c>
      <c r="E202" s="282" t="s">
        <v>417</v>
      </c>
      <c r="F202" s="282" t="s">
        <v>418</v>
      </c>
      <c r="G202" s="282" t="s">
        <v>460</v>
      </c>
      <c r="H202" s="282" t="s">
        <v>419</v>
      </c>
      <c r="I202" s="282" t="s">
        <v>431</v>
      </c>
      <c r="J202" s="282" t="s">
        <v>461</v>
      </c>
      <c r="K202" s="282" t="s">
        <v>462</v>
      </c>
      <c r="L202" s="282" t="s">
        <v>433</v>
      </c>
      <c r="M202" s="282" t="s">
        <v>463</v>
      </c>
      <c r="N202" s="282" t="s">
        <v>434</v>
      </c>
      <c r="O202" s="282" t="s">
        <v>435</v>
      </c>
      <c r="P202" s="282" t="s">
        <v>436</v>
      </c>
      <c r="Q202" s="282" t="s">
        <v>437</v>
      </c>
      <c r="R202" s="282" t="s">
        <v>438</v>
      </c>
      <c r="T202" s="283" t="s">
        <v>480</v>
      </c>
      <c r="U202" s="284" t="s">
        <v>396</v>
      </c>
      <c r="V202" s="285" t="s">
        <v>416</v>
      </c>
      <c r="W202" s="285" t="s">
        <v>459</v>
      </c>
      <c r="X202" s="285" t="s">
        <v>417</v>
      </c>
      <c r="Y202" s="285" t="s">
        <v>418</v>
      </c>
      <c r="Z202" s="285" t="s">
        <v>460</v>
      </c>
      <c r="AA202" s="285" t="s">
        <v>419</v>
      </c>
      <c r="AB202" s="285" t="s">
        <v>431</v>
      </c>
      <c r="AC202" s="285" t="s">
        <v>461</v>
      </c>
      <c r="AD202" s="285" t="s">
        <v>462</v>
      </c>
      <c r="AE202" s="285" t="s">
        <v>433</v>
      </c>
      <c r="AF202" s="285" t="s">
        <v>463</v>
      </c>
      <c r="AG202" s="285" t="s">
        <v>434</v>
      </c>
      <c r="AH202" s="285" t="s">
        <v>435</v>
      </c>
      <c r="AI202" s="285" t="s">
        <v>436</v>
      </c>
      <c r="AJ202" s="285" t="s">
        <v>437</v>
      </c>
      <c r="AK202" s="285" t="s">
        <v>438</v>
      </c>
      <c r="AM202" s="286" t="s">
        <v>480</v>
      </c>
      <c r="AN202" s="287" t="s">
        <v>396</v>
      </c>
      <c r="AO202" s="288" t="s">
        <v>416</v>
      </c>
      <c r="AP202" s="288" t="s">
        <v>459</v>
      </c>
      <c r="AQ202" s="288" t="s">
        <v>417</v>
      </c>
      <c r="AR202" s="288" t="s">
        <v>418</v>
      </c>
      <c r="AS202" s="288" t="s">
        <v>460</v>
      </c>
      <c r="AT202" s="288" t="s">
        <v>419</v>
      </c>
      <c r="AU202" s="288" t="s">
        <v>431</v>
      </c>
      <c r="AV202" s="288" t="s">
        <v>461</v>
      </c>
      <c r="AW202" s="288" t="s">
        <v>462</v>
      </c>
      <c r="AX202" s="288" t="s">
        <v>433</v>
      </c>
      <c r="AY202" s="288" t="s">
        <v>463</v>
      </c>
      <c r="AZ202" s="288" t="s">
        <v>434</v>
      </c>
      <c r="BA202" s="288" t="s">
        <v>435</v>
      </c>
      <c r="BB202" s="288" t="s">
        <v>436</v>
      </c>
      <c r="BC202" s="288" t="s">
        <v>437</v>
      </c>
      <c r="BD202" s="288" t="s">
        <v>438</v>
      </c>
    </row>
    <row r="203" spans="1:56">
      <c r="A203" s="220" t="s">
        <v>402</v>
      </c>
      <c r="B203" s="274">
        <f>[2]Одељења!E198</f>
        <v>0</v>
      </c>
      <c r="C203" s="222"/>
      <c r="D203" s="289">
        <f>ROUNDUP(C203/30,0)</f>
        <v>0</v>
      </c>
      <c r="E203" s="222"/>
      <c r="F203" s="222"/>
      <c r="G203" s="274">
        <f>ROUNDUP(F203/30,0)</f>
        <v>0</v>
      </c>
      <c r="H203" s="223"/>
      <c r="I203" s="274"/>
      <c r="J203" s="274"/>
      <c r="K203" s="274"/>
      <c r="L203" s="274"/>
      <c r="M203" s="274"/>
      <c r="N203" s="274"/>
      <c r="O203" s="274"/>
      <c r="P203" s="274"/>
      <c r="Q203" s="223"/>
      <c r="R203" s="223"/>
      <c r="T203" s="220" t="s">
        <v>402</v>
      </c>
      <c r="U203">
        <f>[2]Одељења!M198</f>
        <v>0</v>
      </c>
      <c r="V203" s="222"/>
      <c r="W203" s="290">
        <f>ROUNDUP(V203/30,0)</f>
        <v>0</v>
      </c>
      <c r="X203" s="222"/>
      <c r="Y203" s="222"/>
      <c r="Z203" s="291">
        <f>ROUNDUP(Y203/30,0)</f>
        <v>0</v>
      </c>
      <c r="AA203" s="223"/>
      <c r="AB203" s="291"/>
      <c r="AC203" s="291"/>
      <c r="AD203" s="291"/>
      <c r="AE203" s="291"/>
      <c r="AF203" s="291"/>
      <c r="AG203" s="291"/>
      <c r="AH203" s="291"/>
      <c r="AI203" s="291"/>
      <c r="AJ203" s="223"/>
      <c r="AK203" s="223"/>
      <c r="AM203" s="220" t="s">
        <v>402</v>
      </c>
      <c r="AN203">
        <f>[2]Одељења!U198</f>
        <v>0</v>
      </c>
      <c r="AO203" s="222"/>
      <c r="AP203" s="292">
        <f>ROUNDUP(AO203/30,0)</f>
        <v>0</v>
      </c>
      <c r="AQ203" s="222"/>
      <c r="AR203" s="222"/>
      <c r="AS203" s="276">
        <f>ROUNDUP(AR203/30,0)</f>
        <v>0</v>
      </c>
      <c r="AT203" s="223"/>
      <c r="AU203" s="276"/>
      <c r="AV203" s="276"/>
      <c r="AW203" s="276"/>
      <c r="AX203" s="276"/>
      <c r="AY203" s="276"/>
      <c r="AZ203" s="276"/>
      <c r="BA203" s="276"/>
      <c r="BB203" s="276"/>
      <c r="BC203" s="223"/>
      <c r="BD203" s="223"/>
    </row>
    <row r="204" spans="1:56">
      <c r="A204" s="220" t="s">
        <v>403</v>
      </c>
      <c r="B204" s="274">
        <f>[2]Одељења!E199</f>
        <v>0</v>
      </c>
      <c r="C204" s="223"/>
      <c r="D204" s="289">
        <f t="shared" ref="D204:D210" si="153">ROUNDUP(C204/30,0)</f>
        <v>0</v>
      </c>
      <c r="E204" s="223"/>
      <c r="F204" s="222"/>
      <c r="G204" s="274">
        <f t="shared" ref="G204:G210" si="154">ROUNDUP(F204/30,0)</f>
        <v>0</v>
      </c>
      <c r="H204" s="223"/>
      <c r="I204" s="274"/>
      <c r="J204" s="274"/>
      <c r="K204" s="274"/>
      <c r="L204" s="274"/>
      <c r="M204" s="274"/>
      <c r="N204" s="274"/>
      <c r="O204" s="274"/>
      <c r="P204" s="274"/>
      <c r="Q204" s="223"/>
      <c r="R204" s="223"/>
      <c r="T204" s="220" t="s">
        <v>403</v>
      </c>
      <c r="U204">
        <f>[2]Одељења!M199</f>
        <v>0</v>
      </c>
      <c r="V204" s="223"/>
      <c r="W204" s="290">
        <f t="shared" ref="W204:W210" si="155">ROUNDUP(V204/30,0)</f>
        <v>0</v>
      </c>
      <c r="X204" s="223"/>
      <c r="Y204" s="222"/>
      <c r="Z204" s="291">
        <f t="shared" ref="Z204:Z210" si="156">ROUNDUP(Y204/30,0)</f>
        <v>0</v>
      </c>
      <c r="AA204" s="223"/>
      <c r="AB204" s="291"/>
      <c r="AC204" s="291"/>
      <c r="AD204" s="291"/>
      <c r="AE204" s="291"/>
      <c r="AF204" s="291"/>
      <c r="AG204" s="291"/>
      <c r="AH204" s="291"/>
      <c r="AI204" s="291"/>
      <c r="AJ204" s="223"/>
      <c r="AK204" s="223"/>
      <c r="AM204" s="220" t="s">
        <v>403</v>
      </c>
      <c r="AN204">
        <f>[2]Одељења!U199</f>
        <v>0</v>
      </c>
      <c r="AO204" s="223"/>
      <c r="AP204" s="292">
        <f t="shared" ref="AP204:AP210" si="157">ROUNDUP(AO204/30,0)</f>
        <v>0</v>
      </c>
      <c r="AQ204" s="223"/>
      <c r="AR204" s="222"/>
      <c r="AS204" s="276">
        <f t="shared" ref="AS204:AS210" si="158">ROUNDUP(AR204/30,0)</f>
        <v>0</v>
      </c>
      <c r="AT204" s="223"/>
      <c r="AU204" s="276"/>
      <c r="AV204" s="276"/>
      <c r="AW204" s="276"/>
      <c r="AX204" s="276"/>
      <c r="AY204" s="276"/>
      <c r="AZ204" s="276"/>
      <c r="BA204" s="276"/>
      <c r="BB204" s="276"/>
      <c r="BC204" s="223"/>
      <c r="BD204" s="223"/>
    </row>
    <row r="205" spans="1:56">
      <c r="A205" s="220" t="s">
        <v>404</v>
      </c>
      <c r="B205" s="274">
        <f>[2]Одељења!E200</f>
        <v>0</v>
      </c>
      <c r="C205" s="223"/>
      <c r="D205" s="289">
        <f t="shared" si="153"/>
        <v>0</v>
      </c>
      <c r="E205" s="223"/>
      <c r="F205" s="222"/>
      <c r="G205" s="274">
        <f t="shared" si="154"/>
        <v>0</v>
      </c>
      <c r="H205" s="223"/>
      <c r="I205" s="274"/>
      <c r="J205" s="274"/>
      <c r="K205" s="274"/>
      <c r="L205" s="274"/>
      <c r="M205" s="274"/>
      <c r="N205" s="274"/>
      <c r="O205" s="274"/>
      <c r="P205" s="274"/>
      <c r="Q205" s="223"/>
      <c r="R205" s="223"/>
      <c r="T205" s="220" t="s">
        <v>404</v>
      </c>
      <c r="U205">
        <f>[2]Одељења!M200</f>
        <v>0</v>
      </c>
      <c r="V205" s="223"/>
      <c r="W205" s="290">
        <f t="shared" si="155"/>
        <v>0</v>
      </c>
      <c r="X205" s="223"/>
      <c r="Y205" s="222"/>
      <c r="Z205" s="291">
        <f t="shared" si="156"/>
        <v>0</v>
      </c>
      <c r="AA205" s="223"/>
      <c r="AB205" s="291"/>
      <c r="AC205" s="291"/>
      <c r="AD205" s="291"/>
      <c r="AE205" s="291"/>
      <c r="AF205" s="291"/>
      <c r="AG205" s="291"/>
      <c r="AH205" s="291"/>
      <c r="AI205" s="291"/>
      <c r="AJ205" s="223"/>
      <c r="AK205" s="223"/>
      <c r="AM205" s="220" t="s">
        <v>404</v>
      </c>
      <c r="AN205">
        <f>[2]Одељења!U200</f>
        <v>0</v>
      </c>
      <c r="AO205" s="223"/>
      <c r="AP205" s="292">
        <f t="shared" si="157"/>
        <v>0</v>
      </c>
      <c r="AQ205" s="223"/>
      <c r="AR205" s="222"/>
      <c r="AS205" s="276">
        <f t="shared" si="158"/>
        <v>0</v>
      </c>
      <c r="AT205" s="223"/>
      <c r="AU205" s="276"/>
      <c r="AV205" s="276"/>
      <c r="AW205" s="276"/>
      <c r="AX205" s="276"/>
      <c r="AY205" s="276"/>
      <c r="AZ205" s="276"/>
      <c r="BA205" s="276"/>
      <c r="BB205" s="276"/>
      <c r="BC205" s="223"/>
      <c r="BD205" s="223"/>
    </row>
    <row r="206" spans="1:56">
      <c r="A206" s="220" t="s">
        <v>405</v>
      </c>
      <c r="B206" s="274">
        <f>[2]Одељења!E201</f>
        <v>0</v>
      </c>
      <c r="C206" s="223"/>
      <c r="D206" s="289">
        <f t="shared" si="153"/>
        <v>0</v>
      </c>
      <c r="E206" s="223"/>
      <c r="F206" s="222"/>
      <c r="G206" s="274">
        <f t="shared" si="154"/>
        <v>0</v>
      </c>
      <c r="H206" s="223"/>
      <c r="I206" s="274"/>
      <c r="J206" s="274"/>
      <c r="K206" s="274"/>
      <c r="L206" s="274"/>
      <c r="M206" s="274"/>
      <c r="N206" s="274"/>
      <c r="O206" s="274"/>
      <c r="P206" s="274"/>
      <c r="Q206" s="223"/>
      <c r="R206" s="223"/>
      <c r="T206" s="220" t="s">
        <v>405</v>
      </c>
      <c r="U206">
        <f>[2]Одељења!M201</f>
        <v>0</v>
      </c>
      <c r="V206" s="223"/>
      <c r="W206" s="290">
        <f t="shared" si="155"/>
        <v>0</v>
      </c>
      <c r="X206" s="223"/>
      <c r="Y206" s="222"/>
      <c r="Z206" s="291">
        <f t="shared" si="156"/>
        <v>0</v>
      </c>
      <c r="AA206" s="223"/>
      <c r="AB206" s="291"/>
      <c r="AC206" s="291"/>
      <c r="AD206" s="291"/>
      <c r="AE206" s="291"/>
      <c r="AF206" s="291"/>
      <c r="AG206" s="291"/>
      <c r="AH206" s="291"/>
      <c r="AI206" s="291"/>
      <c r="AJ206" s="223"/>
      <c r="AK206" s="223"/>
      <c r="AM206" s="220" t="s">
        <v>405</v>
      </c>
      <c r="AN206">
        <f>[2]Одељења!U201</f>
        <v>0</v>
      </c>
      <c r="AO206" s="223"/>
      <c r="AP206" s="292">
        <f t="shared" si="157"/>
        <v>0</v>
      </c>
      <c r="AQ206" s="223"/>
      <c r="AR206" s="222"/>
      <c r="AS206" s="276">
        <f t="shared" si="158"/>
        <v>0</v>
      </c>
      <c r="AT206" s="223"/>
      <c r="AU206" s="276"/>
      <c r="AV206" s="276"/>
      <c r="AW206" s="276"/>
      <c r="AX206" s="276"/>
      <c r="AY206" s="276"/>
      <c r="AZ206" s="276"/>
      <c r="BA206" s="276"/>
      <c r="BB206" s="276"/>
      <c r="BC206" s="223"/>
      <c r="BD206" s="223"/>
    </row>
    <row r="207" spans="1:56">
      <c r="A207" s="220" t="s">
        <v>406</v>
      </c>
      <c r="B207" s="274">
        <f>[2]Одељења!E202</f>
        <v>0</v>
      </c>
      <c r="C207" s="223"/>
      <c r="D207" s="289">
        <f t="shared" si="153"/>
        <v>0</v>
      </c>
      <c r="E207" s="223"/>
      <c r="F207" s="222"/>
      <c r="G207" s="274">
        <f t="shared" si="154"/>
        <v>0</v>
      </c>
      <c r="H207" s="223"/>
      <c r="I207" s="223"/>
      <c r="J207" s="274">
        <f>ROUNDUP(I207/30,0)</f>
        <v>0</v>
      </c>
      <c r="K207" s="223"/>
      <c r="L207" s="223"/>
      <c r="M207" s="274">
        <f>ROUNDUP(L207/30,0)</f>
        <v>0</v>
      </c>
      <c r="N207" s="223"/>
      <c r="O207" s="223"/>
      <c r="P207" s="223"/>
      <c r="Q207" s="223"/>
      <c r="R207" s="223"/>
      <c r="T207" s="220" t="s">
        <v>406</v>
      </c>
      <c r="U207">
        <f>[2]Одељења!M202</f>
        <v>0</v>
      </c>
      <c r="V207" s="223"/>
      <c r="W207" s="290">
        <f t="shared" si="155"/>
        <v>0</v>
      </c>
      <c r="X207" s="223"/>
      <c r="Y207" s="222"/>
      <c r="Z207" s="291">
        <f t="shared" si="156"/>
        <v>0</v>
      </c>
      <c r="AA207" s="223"/>
      <c r="AB207" s="223"/>
      <c r="AC207" s="291">
        <f>ROUNDUP(AB207/30,0)</f>
        <v>0</v>
      </c>
      <c r="AD207" s="223"/>
      <c r="AE207" s="223"/>
      <c r="AF207" s="291">
        <f>ROUNDUP(AE207/30,0)</f>
        <v>0</v>
      </c>
      <c r="AG207" s="223"/>
      <c r="AH207" s="223"/>
      <c r="AI207" s="223"/>
      <c r="AJ207" s="223"/>
      <c r="AK207" s="223"/>
      <c r="AM207" s="220" t="s">
        <v>406</v>
      </c>
      <c r="AN207">
        <f>[2]Одељења!U202</f>
        <v>0</v>
      </c>
      <c r="AO207" s="223"/>
      <c r="AP207" s="292">
        <f t="shared" si="157"/>
        <v>0</v>
      </c>
      <c r="AQ207" s="223"/>
      <c r="AR207" s="222"/>
      <c r="AS207" s="276">
        <f t="shared" si="158"/>
        <v>0</v>
      </c>
      <c r="AT207" s="223"/>
      <c r="AU207" s="223"/>
      <c r="AV207" s="276">
        <f>ROUNDUP(AU207/30,0)</f>
        <v>0</v>
      </c>
      <c r="AW207" s="223"/>
      <c r="AX207" s="223"/>
      <c r="AY207" s="276">
        <f>ROUNDUP(AX207/30,0)</f>
        <v>0</v>
      </c>
      <c r="AZ207" s="223"/>
      <c r="BA207" s="223"/>
      <c r="BB207" s="223"/>
      <c r="BC207" s="223"/>
      <c r="BD207" s="223"/>
    </row>
    <row r="208" spans="1:56">
      <c r="A208" s="220" t="s">
        <v>407</v>
      </c>
      <c r="B208" s="274">
        <f>[2]Одељења!E203</f>
        <v>0</v>
      </c>
      <c r="C208" s="223"/>
      <c r="D208" s="289">
        <f t="shared" si="153"/>
        <v>0</v>
      </c>
      <c r="E208" s="223"/>
      <c r="F208" s="222"/>
      <c r="G208" s="274">
        <f t="shared" si="154"/>
        <v>0</v>
      </c>
      <c r="H208" s="223"/>
      <c r="I208" s="223"/>
      <c r="J208" s="274">
        <f>ROUNDUP(I208/30,0)</f>
        <v>0</v>
      </c>
      <c r="K208" s="223"/>
      <c r="L208" s="223"/>
      <c r="M208" s="274">
        <f>ROUNDUP(L208/30,0)</f>
        <v>0</v>
      </c>
      <c r="N208" s="223"/>
      <c r="O208" s="223"/>
      <c r="P208" s="223"/>
      <c r="Q208" s="223"/>
      <c r="R208" s="223"/>
      <c r="T208" s="220" t="s">
        <v>407</v>
      </c>
      <c r="U208">
        <f>[2]Одељења!M203</f>
        <v>0</v>
      </c>
      <c r="V208" s="223"/>
      <c r="W208" s="290">
        <f t="shared" si="155"/>
        <v>0</v>
      </c>
      <c r="X208" s="223"/>
      <c r="Y208" s="222"/>
      <c r="Z208" s="291">
        <f t="shared" si="156"/>
        <v>0</v>
      </c>
      <c r="AA208" s="223"/>
      <c r="AB208" s="223"/>
      <c r="AC208" s="291">
        <f>ROUNDUP(AB208/30,0)</f>
        <v>0</v>
      </c>
      <c r="AD208" s="223"/>
      <c r="AE208" s="223"/>
      <c r="AF208" s="291">
        <f>ROUNDUP(AE208/30,0)</f>
        <v>0</v>
      </c>
      <c r="AG208" s="223"/>
      <c r="AH208" s="223"/>
      <c r="AI208" s="223"/>
      <c r="AJ208" s="223"/>
      <c r="AK208" s="223"/>
      <c r="AM208" s="220" t="s">
        <v>407</v>
      </c>
      <c r="AN208">
        <f>[2]Одељења!U203</f>
        <v>0</v>
      </c>
      <c r="AO208" s="223"/>
      <c r="AP208" s="292">
        <f t="shared" si="157"/>
        <v>0</v>
      </c>
      <c r="AQ208" s="223"/>
      <c r="AR208" s="222"/>
      <c r="AS208" s="276">
        <f t="shared" si="158"/>
        <v>0</v>
      </c>
      <c r="AT208" s="223"/>
      <c r="AU208" s="223"/>
      <c r="AV208" s="276">
        <f>ROUNDUP(AU208/30,0)</f>
        <v>0</v>
      </c>
      <c r="AW208" s="223"/>
      <c r="AX208" s="223"/>
      <c r="AY208" s="276">
        <f>ROUNDUP(AX208/30,0)</f>
        <v>0</v>
      </c>
      <c r="AZ208" s="223"/>
      <c r="BA208" s="223"/>
      <c r="BB208" s="223"/>
      <c r="BC208" s="223"/>
      <c r="BD208" s="223"/>
    </row>
    <row r="209" spans="1:56">
      <c r="A209" s="220" t="s">
        <v>408</v>
      </c>
      <c r="B209" s="274">
        <f>[2]Одељења!E204</f>
        <v>0</v>
      </c>
      <c r="C209" s="223"/>
      <c r="D209" s="289">
        <f t="shared" si="153"/>
        <v>0</v>
      </c>
      <c r="E209" s="223"/>
      <c r="F209" s="222"/>
      <c r="G209" s="274">
        <f t="shared" si="154"/>
        <v>0</v>
      </c>
      <c r="H209" s="223"/>
      <c r="I209" s="223"/>
      <c r="J209" s="274">
        <f>ROUNDUP(I209/30,0)</f>
        <v>0</v>
      </c>
      <c r="K209" s="223"/>
      <c r="L209" s="223"/>
      <c r="M209" s="274">
        <f>ROUNDUP(L209/30,0)</f>
        <v>0</v>
      </c>
      <c r="N209" s="223"/>
      <c r="O209" s="223"/>
      <c r="P209" s="223"/>
      <c r="Q209" s="223"/>
      <c r="R209" s="223"/>
      <c r="T209" s="220" t="s">
        <v>408</v>
      </c>
      <c r="U209">
        <f>[2]Одељења!M204</f>
        <v>0</v>
      </c>
      <c r="V209" s="223"/>
      <c r="W209" s="290">
        <f t="shared" si="155"/>
        <v>0</v>
      </c>
      <c r="X209" s="223"/>
      <c r="Y209" s="222"/>
      <c r="Z209" s="291">
        <f t="shared" si="156"/>
        <v>0</v>
      </c>
      <c r="AA209" s="223"/>
      <c r="AB209" s="223"/>
      <c r="AC209" s="291">
        <f>ROUNDUP(AB209/30,0)</f>
        <v>0</v>
      </c>
      <c r="AD209" s="223"/>
      <c r="AE209" s="223"/>
      <c r="AF209" s="291">
        <f>ROUNDUP(AE209/30,0)</f>
        <v>0</v>
      </c>
      <c r="AG209" s="223"/>
      <c r="AH209" s="223"/>
      <c r="AI209" s="223"/>
      <c r="AJ209" s="223"/>
      <c r="AK209" s="223"/>
      <c r="AM209" s="220" t="s">
        <v>408</v>
      </c>
      <c r="AN209">
        <f>[2]Одељења!U204</f>
        <v>0</v>
      </c>
      <c r="AO209" s="223"/>
      <c r="AP209" s="292">
        <f t="shared" si="157"/>
        <v>0</v>
      </c>
      <c r="AQ209" s="223"/>
      <c r="AR209" s="222"/>
      <c r="AS209" s="276">
        <f t="shared" si="158"/>
        <v>0</v>
      </c>
      <c r="AT209" s="223"/>
      <c r="AU209" s="223"/>
      <c r="AV209" s="276">
        <f>ROUNDUP(AU209/30,0)</f>
        <v>0</v>
      </c>
      <c r="AW209" s="223"/>
      <c r="AX209" s="223"/>
      <c r="AY209" s="276">
        <f>ROUNDUP(AX209/30,0)</f>
        <v>0</v>
      </c>
      <c r="AZ209" s="223"/>
      <c r="BA209" s="223"/>
      <c r="BB209" s="223"/>
      <c r="BC209" s="223"/>
      <c r="BD209" s="223"/>
    </row>
    <row r="210" spans="1:56">
      <c r="A210" s="225" t="s">
        <v>409</v>
      </c>
      <c r="B210" s="293">
        <f>[2]Одељења!E205</f>
        <v>0</v>
      </c>
      <c r="C210" s="227"/>
      <c r="D210" s="294">
        <f t="shared" si="153"/>
        <v>0</v>
      </c>
      <c r="E210" s="227"/>
      <c r="F210" s="252"/>
      <c r="G210" s="293">
        <f t="shared" si="154"/>
        <v>0</v>
      </c>
      <c r="H210" s="227"/>
      <c r="I210" s="227"/>
      <c r="J210" s="293">
        <f>ROUNDUP(I210/30,0)</f>
        <v>0</v>
      </c>
      <c r="K210" s="227"/>
      <c r="L210" s="227"/>
      <c r="M210" s="293">
        <f>ROUNDUP(L210/30,0)</f>
        <v>0</v>
      </c>
      <c r="N210" s="227"/>
      <c r="O210" s="227"/>
      <c r="P210" s="227"/>
      <c r="Q210" s="227"/>
      <c r="R210" s="227"/>
      <c r="T210" s="225" t="s">
        <v>409</v>
      </c>
      <c r="U210">
        <f>[2]Одељења!M205</f>
        <v>0</v>
      </c>
      <c r="V210" s="227"/>
      <c r="W210" s="295">
        <f t="shared" si="155"/>
        <v>0</v>
      </c>
      <c r="X210" s="227"/>
      <c r="Y210" s="252"/>
      <c r="Z210" s="296">
        <f t="shared" si="156"/>
        <v>0</v>
      </c>
      <c r="AA210" s="227"/>
      <c r="AB210" s="227"/>
      <c r="AC210" s="296">
        <f>ROUNDUP(AB210/30,0)</f>
        <v>0</v>
      </c>
      <c r="AD210" s="227"/>
      <c r="AE210" s="227"/>
      <c r="AF210" s="296">
        <f>ROUNDUP(AE210/30,0)</f>
        <v>0</v>
      </c>
      <c r="AG210" s="227"/>
      <c r="AH210" s="227"/>
      <c r="AI210" s="227"/>
      <c r="AJ210" s="227"/>
      <c r="AK210" s="227"/>
      <c r="AM210" s="225" t="s">
        <v>409</v>
      </c>
      <c r="AN210">
        <f>[2]Одељења!U205</f>
        <v>0</v>
      </c>
      <c r="AO210" s="227"/>
      <c r="AP210" s="297">
        <f t="shared" si="157"/>
        <v>0</v>
      </c>
      <c r="AQ210" s="227"/>
      <c r="AR210" s="252"/>
      <c r="AS210" s="298">
        <f t="shared" si="158"/>
        <v>0</v>
      </c>
      <c r="AT210" s="227"/>
      <c r="AU210" s="227"/>
      <c r="AV210" s="298">
        <f>ROUNDUP(AU210/30,0)</f>
        <v>0</v>
      </c>
      <c r="AW210" s="227"/>
      <c r="AX210" s="227"/>
      <c r="AY210" s="298">
        <f>ROUNDUP(AX210/30,0)</f>
        <v>0</v>
      </c>
      <c r="AZ210" s="227"/>
      <c r="BA210" s="227"/>
      <c r="BB210" s="227"/>
      <c r="BC210" s="227"/>
      <c r="BD210" s="227"/>
    </row>
    <row r="211" spans="1:56">
      <c r="A211" s="313" t="s">
        <v>13</v>
      </c>
      <c r="B211" s="314">
        <f t="shared" ref="B211:R211" si="159">SUM(B203:B210)</f>
        <v>0</v>
      </c>
      <c r="C211" s="314">
        <f t="shared" si="159"/>
        <v>0</v>
      </c>
      <c r="D211" s="314">
        <f t="shared" si="159"/>
        <v>0</v>
      </c>
      <c r="E211" s="314">
        <f t="shared" si="159"/>
        <v>0</v>
      </c>
      <c r="F211" s="314">
        <f t="shared" si="159"/>
        <v>0</v>
      </c>
      <c r="G211" s="314">
        <f t="shared" si="159"/>
        <v>0</v>
      </c>
      <c r="H211" s="314">
        <f t="shared" si="159"/>
        <v>0</v>
      </c>
      <c r="I211" s="314">
        <f t="shared" si="159"/>
        <v>0</v>
      </c>
      <c r="J211" s="314">
        <f t="shared" si="159"/>
        <v>0</v>
      </c>
      <c r="K211" s="314">
        <f t="shared" si="159"/>
        <v>0</v>
      </c>
      <c r="L211" s="314">
        <f t="shared" si="159"/>
        <v>0</v>
      </c>
      <c r="M211" s="314">
        <f t="shared" si="159"/>
        <v>0</v>
      </c>
      <c r="N211" s="314">
        <f t="shared" si="159"/>
        <v>0</v>
      </c>
      <c r="O211" s="314">
        <f t="shared" si="159"/>
        <v>0</v>
      </c>
      <c r="P211" s="314">
        <f t="shared" si="159"/>
        <v>0</v>
      </c>
      <c r="Q211" s="314">
        <f t="shared" si="159"/>
        <v>0</v>
      </c>
      <c r="R211" s="314">
        <f t="shared" si="159"/>
        <v>0</v>
      </c>
      <c r="T211" s="301" t="s">
        <v>13</v>
      </c>
      <c r="U211" s="302">
        <f t="shared" ref="U211:AK211" si="160">SUM(U203:U210)</f>
        <v>0</v>
      </c>
      <c r="V211" s="302">
        <f t="shared" si="160"/>
        <v>0</v>
      </c>
      <c r="W211" s="302">
        <f t="shared" si="160"/>
        <v>0</v>
      </c>
      <c r="X211" s="302">
        <f t="shared" si="160"/>
        <v>0</v>
      </c>
      <c r="Y211" s="302">
        <f t="shared" si="160"/>
        <v>0</v>
      </c>
      <c r="Z211" s="302">
        <f t="shared" si="160"/>
        <v>0</v>
      </c>
      <c r="AA211" s="302">
        <f t="shared" si="160"/>
        <v>0</v>
      </c>
      <c r="AB211" s="302">
        <f t="shared" si="160"/>
        <v>0</v>
      </c>
      <c r="AC211" s="302">
        <f t="shared" si="160"/>
        <v>0</v>
      </c>
      <c r="AD211" s="302">
        <f t="shared" si="160"/>
        <v>0</v>
      </c>
      <c r="AE211" s="302">
        <f t="shared" si="160"/>
        <v>0</v>
      </c>
      <c r="AF211" s="302">
        <f t="shared" si="160"/>
        <v>0</v>
      </c>
      <c r="AG211" s="302">
        <f t="shared" si="160"/>
        <v>0</v>
      </c>
      <c r="AH211" s="302">
        <f t="shared" si="160"/>
        <v>0</v>
      </c>
      <c r="AI211" s="302">
        <f t="shared" si="160"/>
        <v>0</v>
      </c>
      <c r="AJ211" s="302">
        <f t="shared" si="160"/>
        <v>0</v>
      </c>
      <c r="AK211" s="302">
        <f t="shared" si="160"/>
        <v>0</v>
      </c>
      <c r="AM211" s="303" t="s">
        <v>13</v>
      </c>
      <c r="AN211" s="304">
        <f t="shared" ref="AN211:BD211" si="161">SUM(AN203:AN210)</f>
        <v>0</v>
      </c>
      <c r="AO211" s="304">
        <f t="shared" si="161"/>
        <v>0</v>
      </c>
      <c r="AP211" s="304">
        <f t="shared" si="161"/>
        <v>0</v>
      </c>
      <c r="AQ211" s="304">
        <f t="shared" si="161"/>
        <v>0</v>
      </c>
      <c r="AR211" s="304">
        <f t="shared" si="161"/>
        <v>0</v>
      </c>
      <c r="AS211" s="304">
        <f t="shared" si="161"/>
        <v>0</v>
      </c>
      <c r="AT211" s="304">
        <f t="shared" si="161"/>
        <v>0</v>
      </c>
      <c r="AU211" s="304">
        <f t="shared" si="161"/>
        <v>0</v>
      </c>
      <c r="AV211" s="304">
        <f t="shared" si="161"/>
        <v>0</v>
      </c>
      <c r="AW211" s="304">
        <f t="shared" si="161"/>
        <v>0</v>
      </c>
      <c r="AX211" s="304">
        <f t="shared" si="161"/>
        <v>0</v>
      </c>
      <c r="AY211" s="304">
        <f t="shared" si="161"/>
        <v>0</v>
      </c>
      <c r="AZ211" s="304">
        <f t="shared" si="161"/>
        <v>0</v>
      </c>
      <c r="BA211" s="304">
        <f t="shared" si="161"/>
        <v>0</v>
      </c>
      <c r="BB211" s="304">
        <f t="shared" si="161"/>
        <v>0</v>
      </c>
      <c r="BC211" s="304">
        <f t="shared" si="161"/>
        <v>0</v>
      </c>
      <c r="BD211" s="304">
        <f t="shared" si="161"/>
        <v>0</v>
      </c>
    </row>
    <row r="212" spans="1:56">
      <c r="A212" s="315">
        <f>'[2]Подаци о школи'!B24</f>
        <v>0</v>
      </c>
      <c r="T212" s="315">
        <f>'[2]Подаци о школи'!B24</f>
        <v>0</v>
      </c>
      <c r="AM212" s="315">
        <f>'[2]Подаци о школи'!B24</f>
        <v>0</v>
      </c>
    </row>
    <row r="213" spans="1:56" s="214" customFormat="1" ht="84">
      <c r="A213" s="280" t="s">
        <v>481</v>
      </c>
      <c r="B213" s="281" t="s">
        <v>396</v>
      </c>
      <c r="C213" s="282" t="s">
        <v>416</v>
      </c>
      <c r="D213" s="282" t="s">
        <v>459</v>
      </c>
      <c r="E213" s="282" t="s">
        <v>417</v>
      </c>
      <c r="F213" s="282" t="s">
        <v>418</v>
      </c>
      <c r="G213" s="282" t="s">
        <v>460</v>
      </c>
      <c r="H213" s="282" t="s">
        <v>419</v>
      </c>
      <c r="I213" s="282" t="s">
        <v>431</v>
      </c>
      <c r="J213" s="282" t="s">
        <v>461</v>
      </c>
      <c r="K213" s="282" t="s">
        <v>462</v>
      </c>
      <c r="L213" s="282" t="s">
        <v>433</v>
      </c>
      <c r="M213" s="282" t="s">
        <v>463</v>
      </c>
      <c r="N213" s="282" t="s">
        <v>434</v>
      </c>
      <c r="O213" s="282" t="s">
        <v>435</v>
      </c>
      <c r="P213" s="282" t="s">
        <v>436</v>
      </c>
      <c r="Q213" s="282" t="s">
        <v>437</v>
      </c>
      <c r="R213" s="282" t="s">
        <v>438</v>
      </c>
      <c r="T213" s="283" t="s">
        <v>481</v>
      </c>
      <c r="U213" s="284" t="s">
        <v>396</v>
      </c>
      <c r="V213" s="285" t="s">
        <v>416</v>
      </c>
      <c r="W213" s="285" t="s">
        <v>459</v>
      </c>
      <c r="X213" s="285" t="s">
        <v>417</v>
      </c>
      <c r="Y213" s="285" t="s">
        <v>418</v>
      </c>
      <c r="Z213" s="285" t="s">
        <v>460</v>
      </c>
      <c r="AA213" s="285" t="s">
        <v>419</v>
      </c>
      <c r="AB213" s="285" t="s">
        <v>431</v>
      </c>
      <c r="AC213" s="285" t="s">
        <v>461</v>
      </c>
      <c r="AD213" s="285" t="s">
        <v>462</v>
      </c>
      <c r="AE213" s="285" t="s">
        <v>433</v>
      </c>
      <c r="AF213" s="285" t="s">
        <v>463</v>
      </c>
      <c r="AG213" s="285" t="s">
        <v>434</v>
      </c>
      <c r="AH213" s="285" t="s">
        <v>435</v>
      </c>
      <c r="AI213" s="285" t="s">
        <v>436</v>
      </c>
      <c r="AJ213" s="285" t="s">
        <v>437</v>
      </c>
      <c r="AK213" s="285" t="s">
        <v>438</v>
      </c>
      <c r="AM213" s="286" t="s">
        <v>481</v>
      </c>
      <c r="AN213" s="287" t="s">
        <v>396</v>
      </c>
      <c r="AO213" s="288" t="s">
        <v>416</v>
      </c>
      <c r="AP213" s="288" t="s">
        <v>459</v>
      </c>
      <c r="AQ213" s="288" t="s">
        <v>417</v>
      </c>
      <c r="AR213" s="288" t="s">
        <v>418</v>
      </c>
      <c r="AS213" s="288" t="s">
        <v>460</v>
      </c>
      <c r="AT213" s="288" t="s">
        <v>419</v>
      </c>
      <c r="AU213" s="288" t="s">
        <v>431</v>
      </c>
      <c r="AV213" s="288" t="s">
        <v>461</v>
      </c>
      <c r="AW213" s="288" t="s">
        <v>462</v>
      </c>
      <c r="AX213" s="288" t="s">
        <v>433</v>
      </c>
      <c r="AY213" s="288" t="s">
        <v>463</v>
      </c>
      <c r="AZ213" s="288" t="s">
        <v>434</v>
      </c>
      <c r="BA213" s="288" t="s">
        <v>435</v>
      </c>
      <c r="BB213" s="288" t="s">
        <v>436</v>
      </c>
      <c r="BC213" s="288" t="s">
        <v>437</v>
      </c>
      <c r="BD213" s="288" t="s">
        <v>438</v>
      </c>
    </row>
    <row r="214" spans="1:56">
      <c r="A214" s="220" t="s">
        <v>402</v>
      </c>
      <c r="B214" s="274">
        <f>[2]Одељења!E209</f>
        <v>0</v>
      </c>
      <c r="C214" s="222"/>
      <c r="D214" s="289">
        <f>ROUNDUP(C214/30,0)</f>
        <v>0</v>
      </c>
      <c r="E214" s="222"/>
      <c r="F214" s="222"/>
      <c r="G214" s="274">
        <f>ROUNDUP(F214/30,0)</f>
        <v>0</v>
      </c>
      <c r="H214" s="223"/>
      <c r="I214" s="274"/>
      <c r="J214" s="274"/>
      <c r="K214" s="274"/>
      <c r="L214" s="274"/>
      <c r="M214" s="274"/>
      <c r="N214" s="274"/>
      <c r="O214" s="274"/>
      <c r="P214" s="274"/>
      <c r="Q214" s="223"/>
      <c r="R214" s="223"/>
      <c r="T214" s="220" t="s">
        <v>402</v>
      </c>
      <c r="U214">
        <f>[2]Одељења!M209</f>
        <v>0</v>
      </c>
      <c r="V214" s="222"/>
      <c r="W214" s="290">
        <f>ROUNDUP(V214/30,0)</f>
        <v>0</v>
      </c>
      <c r="X214" s="222"/>
      <c r="Y214" s="222"/>
      <c r="Z214" s="291">
        <f>ROUNDUP(Y214/30,0)</f>
        <v>0</v>
      </c>
      <c r="AA214" s="223"/>
      <c r="AB214" s="291"/>
      <c r="AC214" s="291"/>
      <c r="AD214" s="291"/>
      <c r="AE214" s="291"/>
      <c r="AF214" s="291"/>
      <c r="AG214" s="291"/>
      <c r="AH214" s="291"/>
      <c r="AI214" s="291"/>
      <c r="AJ214" s="223"/>
      <c r="AK214" s="223"/>
      <c r="AM214" s="220" t="s">
        <v>402</v>
      </c>
      <c r="AN214">
        <f>[2]Одељења!U209</f>
        <v>0</v>
      </c>
      <c r="AO214" s="222"/>
      <c r="AP214" s="292">
        <f>ROUNDUP(AO214/30,0)</f>
        <v>0</v>
      </c>
      <c r="AQ214" s="222"/>
      <c r="AR214" s="222"/>
      <c r="AS214" s="276">
        <f>ROUNDUP(AR214/30,0)</f>
        <v>0</v>
      </c>
      <c r="AT214" s="223"/>
      <c r="AU214" s="276"/>
      <c r="AV214" s="276"/>
      <c r="AW214" s="276"/>
      <c r="AX214" s="276"/>
      <c r="AY214" s="276"/>
      <c r="AZ214" s="276"/>
      <c r="BA214" s="276"/>
      <c r="BB214" s="276"/>
      <c r="BC214" s="223"/>
      <c r="BD214" s="223"/>
    </row>
    <row r="215" spans="1:56">
      <c r="A215" s="220" t="s">
        <v>403</v>
      </c>
      <c r="B215" s="274">
        <f>[2]Одељења!E210</f>
        <v>0</v>
      </c>
      <c r="C215" s="223"/>
      <c r="D215" s="289">
        <f t="shared" ref="D215:D221" si="162">ROUNDUP(C215/30,0)</f>
        <v>0</v>
      </c>
      <c r="E215" s="223"/>
      <c r="F215" s="222"/>
      <c r="G215" s="274">
        <f t="shared" ref="G215:G221" si="163">ROUNDUP(F215/30,0)</f>
        <v>0</v>
      </c>
      <c r="H215" s="223"/>
      <c r="I215" s="274"/>
      <c r="J215" s="274"/>
      <c r="K215" s="274"/>
      <c r="L215" s="274"/>
      <c r="M215" s="274"/>
      <c r="N215" s="274"/>
      <c r="O215" s="274"/>
      <c r="P215" s="274"/>
      <c r="Q215" s="223"/>
      <c r="R215" s="223"/>
      <c r="T215" s="220" t="s">
        <v>403</v>
      </c>
      <c r="U215">
        <f>[2]Одељења!M210</f>
        <v>0</v>
      </c>
      <c r="V215" s="223"/>
      <c r="W215" s="290">
        <f t="shared" ref="W215:W221" si="164">ROUNDUP(V215/30,0)</f>
        <v>0</v>
      </c>
      <c r="X215" s="223"/>
      <c r="Y215" s="222"/>
      <c r="Z215" s="291">
        <f t="shared" ref="Z215:Z221" si="165">ROUNDUP(Y215/30,0)</f>
        <v>0</v>
      </c>
      <c r="AA215" s="223"/>
      <c r="AB215" s="291"/>
      <c r="AC215" s="291"/>
      <c r="AD215" s="291"/>
      <c r="AE215" s="291"/>
      <c r="AF215" s="291"/>
      <c r="AG215" s="291"/>
      <c r="AH215" s="291"/>
      <c r="AI215" s="291"/>
      <c r="AJ215" s="223"/>
      <c r="AK215" s="223"/>
      <c r="AM215" s="220" t="s">
        <v>403</v>
      </c>
      <c r="AN215">
        <f>[2]Одељења!U210</f>
        <v>0</v>
      </c>
      <c r="AO215" s="223"/>
      <c r="AP215" s="292">
        <f t="shared" ref="AP215:AP221" si="166">ROUNDUP(AO215/30,0)</f>
        <v>0</v>
      </c>
      <c r="AQ215" s="223"/>
      <c r="AR215" s="222"/>
      <c r="AS215" s="276">
        <f t="shared" ref="AS215:AS221" si="167">ROUNDUP(AR215/30,0)</f>
        <v>0</v>
      </c>
      <c r="AT215" s="223"/>
      <c r="AU215" s="276"/>
      <c r="AV215" s="276"/>
      <c r="AW215" s="276"/>
      <c r="AX215" s="276"/>
      <c r="AY215" s="276"/>
      <c r="AZ215" s="276"/>
      <c r="BA215" s="276"/>
      <c r="BB215" s="276"/>
      <c r="BC215" s="223"/>
      <c r="BD215" s="223"/>
    </row>
    <row r="216" spans="1:56">
      <c r="A216" s="220" t="s">
        <v>404</v>
      </c>
      <c r="B216" s="274">
        <f>[2]Одељења!E211</f>
        <v>0</v>
      </c>
      <c r="C216" s="223"/>
      <c r="D216" s="289">
        <f t="shared" si="162"/>
        <v>0</v>
      </c>
      <c r="E216" s="223"/>
      <c r="F216" s="222"/>
      <c r="G216" s="274">
        <f t="shared" si="163"/>
        <v>0</v>
      </c>
      <c r="H216" s="223"/>
      <c r="I216" s="274"/>
      <c r="J216" s="274"/>
      <c r="K216" s="274"/>
      <c r="L216" s="274"/>
      <c r="M216" s="274"/>
      <c r="N216" s="274"/>
      <c r="O216" s="274"/>
      <c r="P216" s="274"/>
      <c r="Q216" s="223"/>
      <c r="R216" s="223"/>
      <c r="T216" s="220" t="s">
        <v>404</v>
      </c>
      <c r="U216">
        <f>[2]Одељења!M211</f>
        <v>0</v>
      </c>
      <c r="V216" s="223"/>
      <c r="W216" s="290">
        <f t="shared" si="164"/>
        <v>0</v>
      </c>
      <c r="X216" s="223"/>
      <c r="Y216" s="222"/>
      <c r="Z216" s="291">
        <f t="shared" si="165"/>
        <v>0</v>
      </c>
      <c r="AA216" s="223"/>
      <c r="AB216" s="291"/>
      <c r="AC216" s="291"/>
      <c r="AD216" s="291"/>
      <c r="AE216" s="291"/>
      <c r="AF216" s="291"/>
      <c r="AG216" s="291"/>
      <c r="AH216" s="291"/>
      <c r="AI216" s="291"/>
      <c r="AJ216" s="223"/>
      <c r="AK216" s="223"/>
      <c r="AM216" s="220" t="s">
        <v>404</v>
      </c>
      <c r="AN216">
        <f>[2]Одељења!U211</f>
        <v>0</v>
      </c>
      <c r="AO216" s="223"/>
      <c r="AP216" s="292">
        <f t="shared" si="166"/>
        <v>0</v>
      </c>
      <c r="AQ216" s="223"/>
      <c r="AR216" s="222"/>
      <c r="AS216" s="276">
        <f t="shared" si="167"/>
        <v>0</v>
      </c>
      <c r="AT216" s="223"/>
      <c r="AU216" s="276"/>
      <c r="AV216" s="276"/>
      <c r="AW216" s="276"/>
      <c r="AX216" s="276"/>
      <c r="AY216" s="276"/>
      <c r="AZ216" s="276"/>
      <c r="BA216" s="276"/>
      <c r="BB216" s="276"/>
      <c r="BC216" s="223"/>
      <c r="BD216" s="223"/>
    </row>
    <row r="217" spans="1:56">
      <c r="A217" s="220" t="s">
        <v>405</v>
      </c>
      <c r="B217" s="274">
        <f>[2]Одељења!E212</f>
        <v>0</v>
      </c>
      <c r="C217" s="223"/>
      <c r="D217" s="289">
        <f t="shared" si="162"/>
        <v>0</v>
      </c>
      <c r="E217" s="223"/>
      <c r="F217" s="222"/>
      <c r="G217" s="274">
        <f t="shared" si="163"/>
        <v>0</v>
      </c>
      <c r="H217" s="223"/>
      <c r="I217" s="274"/>
      <c r="J217" s="274"/>
      <c r="K217" s="274"/>
      <c r="L217" s="274"/>
      <c r="M217" s="274"/>
      <c r="N217" s="274"/>
      <c r="O217" s="274"/>
      <c r="P217" s="274"/>
      <c r="Q217" s="223"/>
      <c r="R217" s="223"/>
      <c r="T217" s="220" t="s">
        <v>405</v>
      </c>
      <c r="U217">
        <f>[2]Одељења!M212</f>
        <v>0</v>
      </c>
      <c r="V217" s="223"/>
      <c r="W217" s="290">
        <f t="shared" si="164"/>
        <v>0</v>
      </c>
      <c r="X217" s="223"/>
      <c r="Y217" s="222"/>
      <c r="Z217" s="291">
        <f t="shared" si="165"/>
        <v>0</v>
      </c>
      <c r="AA217" s="223"/>
      <c r="AB217" s="291"/>
      <c r="AC217" s="291"/>
      <c r="AD217" s="291"/>
      <c r="AE217" s="291"/>
      <c r="AF217" s="291"/>
      <c r="AG217" s="291"/>
      <c r="AH217" s="291"/>
      <c r="AI217" s="291"/>
      <c r="AJ217" s="223"/>
      <c r="AK217" s="223"/>
      <c r="AM217" s="220" t="s">
        <v>405</v>
      </c>
      <c r="AN217">
        <f>[2]Одељења!U212</f>
        <v>0</v>
      </c>
      <c r="AO217" s="223"/>
      <c r="AP217" s="292">
        <f t="shared" si="166"/>
        <v>0</v>
      </c>
      <c r="AQ217" s="223"/>
      <c r="AR217" s="222"/>
      <c r="AS217" s="276">
        <f t="shared" si="167"/>
        <v>0</v>
      </c>
      <c r="AT217" s="223"/>
      <c r="AU217" s="276"/>
      <c r="AV217" s="276"/>
      <c r="AW217" s="276"/>
      <c r="AX217" s="276"/>
      <c r="AY217" s="276"/>
      <c r="AZ217" s="276"/>
      <c r="BA217" s="276"/>
      <c r="BB217" s="276"/>
      <c r="BC217" s="223"/>
      <c r="BD217" s="223"/>
    </row>
    <row r="218" spans="1:56">
      <c r="A218" s="220" t="s">
        <v>406</v>
      </c>
      <c r="B218" s="274">
        <f>[2]Одељења!E213</f>
        <v>0</v>
      </c>
      <c r="C218" s="223"/>
      <c r="D218" s="289">
        <f t="shared" si="162"/>
        <v>0</v>
      </c>
      <c r="E218" s="223"/>
      <c r="F218" s="222"/>
      <c r="G218" s="274">
        <f t="shared" si="163"/>
        <v>0</v>
      </c>
      <c r="H218" s="223"/>
      <c r="I218" s="223"/>
      <c r="J218" s="274">
        <f>ROUNDUP(I218/30,0)</f>
        <v>0</v>
      </c>
      <c r="K218" s="223"/>
      <c r="L218" s="223"/>
      <c r="M218" s="274">
        <f>ROUNDUP(L218/30,0)</f>
        <v>0</v>
      </c>
      <c r="N218" s="223"/>
      <c r="O218" s="223"/>
      <c r="P218" s="223"/>
      <c r="Q218" s="223"/>
      <c r="R218" s="223"/>
      <c r="T218" s="220" t="s">
        <v>406</v>
      </c>
      <c r="U218">
        <f>[2]Одељења!M213</f>
        <v>0</v>
      </c>
      <c r="V218" s="223"/>
      <c r="W218" s="290">
        <f t="shared" si="164"/>
        <v>0</v>
      </c>
      <c r="X218" s="223"/>
      <c r="Y218" s="222"/>
      <c r="Z218" s="291">
        <f t="shared" si="165"/>
        <v>0</v>
      </c>
      <c r="AA218" s="223"/>
      <c r="AB218" s="223"/>
      <c r="AC218" s="291">
        <f>ROUNDUP(AB218/30,0)</f>
        <v>0</v>
      </c>
      <c r="AD218" s="223"/>
      <c r="AE218" s="223"/>
      <c r="AF218" s="291">
        <f>ROUNDUP(AE218/30,0)</f>
        <v>0</v>
      </c>
      <c r="AG218" s="223"/>
      <c r="AH218" s="223"/>
      <c r="AI218" s="223"/>
      <c r="AJ218" s="223"/>
      <c r="AK218" s="223"/>
      <c r="AM218" s="220" t="s">
        <v>406</v>
      </c>
      <c r="AN218">
        <f>[2]Одељења!U213</f>
        <v>0</v>
      </c>
      <c r="AO218" s="223"/>
      <c r="AP218" s="292">
        <f t="shared" si="166"/>
        <v>0</v>
      </c>
      <c r="AQ218" s="223"/>
      <c r="AR218" s="222"/>
      <c r="AS218" s="276">
        <f t="shared" si="167"/>
        <v>0</v>
      </c>
      <c r="AT218" s="223"/>
      <c r="AU218" s="223"/>
      <c r="AV218" s="276">
        <f>ROUNDUP(AU218/30,0)</f>
        <v>0</v>
      </c>
      <c r="AW218" s="223"/>
      <c r="AX218" s="223"/>
      <c r="AY218" s="276">
        <f>ROUNDUP(AX218/30,0)</f>
        <v>0</v>
      </c>
      <c r="AZ218" s="223"/>
      <c r="BA218" s="223"/>
      <c r="BB218" s="223"/>
      <c r="BC218" s="223"/>
      <c r="BD218" s="223"/>
    </row>
    <row r="219" spans="1:56">
      <c r="A219" s="220" t="s">
        <v>407</v>
      </c>
      <c r="B219" s="274">
        <f>[2]Одељења!E214</f>
        <v>0</v>
      </c>
      <c r="C219" s="223"/>
      <c r="D219" s="289">
        <f t="shared" si="162"/>
        <v>0</v>
      </c>
      <c r="E219" s="223"/>
      <c r="F219" s="222"/>
      <c r="G219" s="274">
        <f t="shared" si="163"/>
        <v>0</v>
      </c>
      <c r="H219" s="223"/>
      <c r="I219" s="223"/>
      <c r="J219" s="274">
        <f>ROUNDUP(I219/30,0)</f>
        <v>0</v>
      </c>
      <c r="K219" s="223"/>
      <c r="L219" s="223"/>
      <c r="M219" s="274">
        <f>ROUNDUP(L219/30,0)</f>
        <v>0</v>
      </c>
      <c r="N219" s="223"/>
      <c r="O219" s="223"/>
      <c r="P219" s="223"/>
      <c r="Q219" s="223"/>
      <c r="R219" s="223"/>
      <c r="T219" s="220" t="s">
        <v>407</v>
      </c>
      <c r="U219">
        <f>[2]Одељења!M214</f>
        <v>0</v>
      </c>
      <c r="V219" s="223"/>
      <c r="W219" s="290">
        <f t="shared" si="164"/>
        <v>0</v>
      </c>
      <c r="X219" s="223"/>
      <c r="Y219" s="222"/>
      <c r="Z219" s="291">
        <f t="shared" si="165"/>
        <v>0</v>
      </c>
      <c r="AA219" s="223"/>
      <c r="AB219" s="223"/>
      <c r="AC219" s="291">
        <f>ROUNDUP(AB219/30,0)</f>
        <v>0</v>
      </c>
      <c r="AD219" s="223"/>
      <c r="AE219" s="223"/>
      <c r="AF219" s="291">
        <f>ROUNDUP(AE219/30,0)</f>
        <v>0</v>
      </c>
      <c r="AG219" s="223"/>
      <c r="AH219" s="223"/>
      <c r="AI219" s="223"/>
      <c r="AJ219" s="223"/>
      <c r="AK219" s="223"/>
      <c r="AM219" s="220" t="s">
        <v>407</v>
      </c>
      <c r="AN219">
        <f>[2]Одељења!U214</f>
        <v>0</v>
      </c>
      <c r="AO219" s="223"/>
      <c r="AP219" s="292">
        <f t="shared" si="166"/>
        <v>0</v>
      </c>
      <c r="AQ219" s="223"/>
      <c r="AR219" s="222"/>
      <c r="AS219" s="276">
        <f t="shared" si="167"/>
        <v>0</v>
      </c>
      <c r="AT219" s="223"/>
      <c r="AU219" s="223"/>
      <c r="AV219" s="276">
        <f>ROUNDUP(AU219/30,0)</f>
        <v>0</v>
      </c>
      <c r="AW219" s="223"/>
      <c r="AX219" s="223"/>
      <c r="AY219" s="276">
        <f>ROUNDUP(AX219/30,0)</f>
        <v>0</v>
      </c>
      <c r="AZ219" s="223"/>
      <c r="BA219" s="223"/>
      <c r="BB219" s="223"/>
      <c r="BC219" s="223"/>
      <c r="BD219" s="223"/>
    </row>
    <row r="220" spans="1:56">
      <c r="A220" s="220" t="s">
        <v>408</v>
      </c>
      <c r="B220" s="274">
        <f>[2]Одељења!E215</f>
        <v>0</v>
      </c>
      <c r="C220" s="223"/>
      <c r="D220" s="289">
        <f t="shared" si="162"/>
        <v>0</v>
      </c>
      <c r="E220" s="223"/>
      <c r="F220" s="222"/>
      <c r="G220" s="274">
        <f t="shared" si="163"/>
        <v>0</v>
      </c>
      <c r="H220" s="223"/>
      <c r="I220" s="223"/>
      <c r="J220" s="274">
        <f>ROUNDUP(I220/30,0)</f>
        <v>0</v>
      </c>
      <c r="K220" s="223"/>
      <c r="L220" s="223"/>
      <c r="M220" s="274">
        <f>ROUNDUP(L220/30,0)</f>
        <v>0</v>
      </c>
      <c r="N220" s="223"/>
      <c r="O220" s="223"/>
      <c r="P220" s="223"/>
      <c r="Q220" s="223"/>
      <c r="R220" s="223"/>
      <c r="T220" s="220" t="s">
        <v>408</v>
      </c>
      <c r="U220">
        <f>[2]Одељења!M215</f>
        <v>0</v>
      </c>
      <c r="V220" s="223"/>
      <c r="W220" s="290">
        <f t="shared" si="164"/>
        <v>0</v>
      </c>
      <c r="X220" s="223"/>
      <c r="Y220" s="222"/>
      <c r="Z220" s="291">
        <f t="shared" si="165"/>
        <v>0</v>
      </c>
      <c r="AA220" s="223"/>
      <c r="AB220" s="223"/>
      <c r="AC220" s="291">
        <f>ROUNDUP(AB220/30,0)</f>
        <v>0</v>
      </c>
      <c r="AD220" s="223"/>
      <c r="AE220" s="223"/>
      <c r="AF220" s="291">
        <f>ROUNDUP(AE220/30,0)</f>
        <v>0</v>
      </c>
      <c r="AG220" s="223"/>
      <c r="AH220" s="223"/>
      <c r="AI220" s="223"/>
      <c r="AJ220" s="223"/>
      <c r="AK220" s="223"/>
      <c r="AM220" s="220" t="s">
        <v>408</v>
      </c>
      <c r="AN220">
        <f>[2]Одељења!U215</f>
        <v>0</v>
      </c>
      <c r="AO220" s="223"/>
      <c r="AP220" s="292">
        <f t="shared" si="166"/>
        <v>0</v>
      </c>
      <c r="AQ220" s="223"/>
      <c r="AR220" s="222"/>
      <c r="AS220" s="276">
        <f t="shared" si="167"/>
        <v>0</v>
      </c>
      <c r="AT220" s="223"/>
      <c r="AU220" s="223"/>
      <c r="AV220" s="276">
        <f>ROUNDUP(AU220/30,0)</f>
        <v>0</v>
      </c>
      <c r="AW220" s="223"/>
      <c r="AX220" s="223"/>
      <c r="AY220" s="276">
        <f>ROUNDUP(AX220/30,0)</f>
        <v>0</v>
      </c>
      <c r="AZ220" s="223"/>
      <c r="BA220" s="223"/>
      <c r="BB220" s="223"/>
      <c r="BC220" s="223"/>
      <c r="BD220" s="223"/>
    </row>
    <row r="221" spans="1:56">
      <c r="A221" s="225" t="s">
        <v>409</v>
      </c>
      <c r="B221" s="293">
        <f>[2]Одељења!E216</f>
        <v>0</v>
      </c>
      <c r="C221" s="227"/>
      <c r="D221" s="294">
        <f t="shared" si="162"/>
        <v>0</v>
      </c>
      <c r="E221" s="227"/>
      <c r="F221" s="252"/>
      <c r="G221" s="293">
        <f t="shared" si="163"/>
        <v>0</v>
      </c>
      <c r="H221" s="227"/>
      <c r="I221" s="227"/>
      <c r="J221" s="293">
        <f>ROUNDUP(I221/30,0)</f>
        <v>0</v>
      </c>
      <c r="K221" s="227"/>
      <c r="L221" s="227"/>
      <c r="M221" s="293">
        <f>ROUNDUP(L221/30,0)</f>
        <v>0</v>
      </c>
      <c r="N221" s="227"/>
      <c r="O221" s="227"/>
      <c r="P221" s="227"/>
      <c r="Q221" s="227"/>
      <c r="R221" s="227"/>
      <c r="T221" s="225" t="s">
        <v>409</v>
      </c>
      <c r="U221">
        <f>[2]Одељења!M216</f>
        <v>0</v>
      </c>
      <c r="V221" s="227"/>
      <c r="W221" s="295">
        <f t="shared" si="164"/>
        <v>0</v>
      </c>
      <c r="X221" s="227"/>
      <c r="Y221" s="252"/>
      <c r="Z221" s="296">
        <f t="shared" si="165"/>
        <v>0</v>
      </c>
      <c r="AA221" s="227"/>
      <c r="AB221" s="227"/>
      <c r="AC221" s="296">
        <f>ROUNDUP(AB221/30,0)</f>
        <v>0</v>
      </c>
      <c r="AD221" s="227"/>
      <c r="AE221" s="227"/>
      <c r="AF221" s="296">
        <f>ROUNDUP(AE221/30,0)</f>
        <v>0</v>
      </c>
      <c r="AG221" s="227"/>
      <c r="AH221" s="227"/>
      <c r="AI221" s="227"/>
      <c r="AJ221" s="227"/>
      <c r="AK221" s="227"/>
      <c r="AM221" s="225" t="s">
        <v>409</v>
      </c>
      <c r="AN221">
        <f>[2]Одељења!U216</f>
        <v>0</v>
      </c>
      <c r="AO221" s="227"/>
      <c r="AP221" s="297">
        <f t="shared" si="166"/>
        <v>0</v>
      </c>
      <c r="AQ221" s="227"/>
      <c r="AR221" s="252"/>
      <c r="AS221" s="298">
        <f t="shared" si="167"/>
        <v>0</v>
      </c>
      <c r="AT221" s="227"/>
      <c r="AU221" s="227"/>
      <c r="AV221" s="298">
        <f>ROUNDUP(AU221/30,0)</f>
        <v>0</v>
      </c>
      <c r="AW221" s="227"/>
      <c r="AX221" s="227"/>
      <c r="AY221" s="298">
        <f>ROUNDUP(AX221/30,0)</f>
        <v>0</v>
      </c>
      <c r="AZ221" s="227"/>
      <c r="BA221" s="227"/>
      <c r="BB221" s="227"/>
      <c r="BC221" s="227"/>
      <c r="BD221" s="227"/>
    </row>
    <row r="222" spans="1:56">
      <c r="A222" s="313" t="s">
        <v>13</v>
      </c>
      <c r="B222" s="314">
        <f t="shared" ref="B222:R222" si="168">SUM(B214:B221)</f>
        <v>0</v>
      </c>
      <c r="C222" s="314">
        <f t="shared" si="168"/>
        <v>0</v>
      </c>
      <c r="D222" s="314">
        <f t="shared" si="168"/>
        <v>0</v>
      </c>
      <c r="E222" s="314">
        <f t="shared" si="168"/>
        <v>0</v>
      </c>
      <c r="F222" s="314">
        <f t="shared" si="168"/>
        <v>0</v>
      </c>
      <c r="G222" s="314">
        <f t="shared" si="168"/>
        <v>0</v>
      </c>
      <c r="H222" s="314">
        <f t="shared" si="168"/>
        <v>0</v>
      </c>
      <c r="I222" s="314">
        <f t="shared" si="168"/>
        <v>0</v>
      </c>
      <c r="J222" s="314">
        <f t="shared" si="168"/>
        <v>0</v>
      </c>
      <c r="K222" s="314">
        <f t="shared" si="168"/>
        <v>0</v>
      </c>
      <c r="L222" s="314">
        <f t="shared" si="168"/>
        <v>0</v>
      </c>
      <c r="M222" s="314">
        <f t="shared" si="168"/>
        <v>0</v>
      </c>
      <c r="N222" s="314">
        <f t="shared" si="168"/>
        <v>0</v>
      </c>
      <c r="O222" s="314">
        <f t="shared" si="168"/>
        <v>0</v>
      </c>
      <c r="P222" s="314">
        <f t="shared" si="168"/>
        <v>0</v>
      </c>
      <c r="Q222" s="314">
        <f t="shared" si="168"/>
        <v>0</v>
      </c>
      <c r="R222" s="314">
        <f t="shared" si="168"/>
        <v>0</v>
      </c>
      <c r="T222" s="301" t="s">
        <v>13</v>
      </c>
      <c r="U222" s="302">
        <f t="shared" ref="U222:AK222" si="169">SUM(U214:U221)</f>
        <v>0</v>
      </c>
      <c r="V222" s="302">
        <f t="shared" si="169"/>
        <v>0</v>
      </c>
      <c r="W222" s="302">
        <f t="shared" si="169"/>
        <v>0</v>
      </c>
      <c r="X222" s="302">
        <f t="shared" si="169"/>
        <v>0</v>
      </c>
      <c r="Y222" s="302">
        <f t="shared" si="169"/>
        <v>0</v>
      </c>
      <c r="Z222" s="302">
        <f t="shared" si="169"/>
        <v>0</v>
      </c>
      <c r="AA222" s="302">
        <f t="shared" si="169"/>
        <v>0</v>
      </c>
      <c r="AB222" s="302">
        <f t="shared" si="169"/>
        <v>0</v>
      </c>
      <c r="AC222" s="302">
        <f t="shared" si="169"/>
        <v>0</v>
      </c>
      <c r="AD222" s="302">
        <f t="shared" si="169"/>
        <v>0</v>
      </c>
      <c r="AE222" s="302">
        <f t="shared" si="169"/>
        <v>0</v>
      </c>
      <c r="AF222" s="302">
        <f t="shared" si="169"/>
        <v>0</v>
      </c>
      <c r="AG222" s="302">
        <f t="shared" si="169"/>
        <v>0</v>
      </c>
      <c r="AH222" s="302">
        <f t="shared" si="169"/>
        <v>0</v>
      </c>
      <c r="AI222" s="302">
        <f t="shared" si="169"/>
        <v>0</v>
      </c>
      <c r="AJ222" s="302">
        <f t="shared" si="169"/>
        <v>0</v>
      </c>
      <c r="AK222" s="302">
        <f t="shared" si="169"/>
        <v>0</v>
      </c>
      <c r="AM222" s="303" t="s">
        <v>13</v>
      </c>
      <c r="AN222" s="304">
        <f t="shared" ref="AN222:BD222" si="170">SUM(AN214:AN221)</f>
        <v>0</v>
      </c>
      <c r="AO222" s="304">
        <f t="shared" si="170"/>
        <v>0</v>
      </c>
      <c r="AP222" s="304">
        <f t="shared" si="170"/>
        <v>0</v>
      </c>
      <c r="AQ222" s="304">
        <f t="shared" si="170"/>
        <v>0</v>
      </c>
      <c r="AR222" s="304">
        <f t="shared" si="170"/>
        <v>0</v>
      </c>
      <c r="AS222" s="304">
        <f t="shared" si="170"/>
        <v>0</v>
      </c>
      <c r="AT222" s="304">
        <f t="shared" si="170"/>
        <v>0</v>
      </c>
      <c r="AU222" s="304">
        <f t="shared" si="170"/>
        <v>0</v>
      </c>
      <c r="AV222" s="304">
        <f t="shared" si="170"/>
        <v>0</v>
      </c>
      <c r="AW222" s="304">
        <f t="shared" si="170"/>
        <v>0</v>
      </c>
      <c r="AX222" s="304">
        <f t="shared" si="170"/>
        <v>0</v>
      </c>
      <c r="AY222" s="304">
        <f t="shared" si="170"/>
        <v>0</v>
      </c>
      <c r="AZ222" s="304">
        <f t="shared" si="170"/>
        <v>0</v>
      </c>
      <c r="BA222" s="304">
        <f t="shared" si="170"/>
        <v>0</v>
      </c>
      <c r="BB222" s="304">
        <f t="shared" si="170"/>
        <v>0</v>
      </c>
      <c r="BC222" s="304">
        <f t="shared" si="170"/>
        <v>0</v>
      </c>
      <c r="BD222" s="304">
        <f t="shared" si="170"/>
        <v>0</v>
      </c>
    </row>
    <row r="223" spans="1:56">
      <c r="A223" s="315">
        <f>'[2]Подаци о школи'!B25</f>
        <v>0</v>
      </c>
      <c r="T223" s="315">
        <f>'[2]Подаци о школи'!B25</f>
        <v>0</v>
      </c>
      <c r="AM223" s="315">
        <f>'[2]Подаци о школи'!B25</f>
        <v>0</v>
      </c>
    </row>
    <row r="224" spans="1:56" s="214" customFormat="1" ht="84">
      <c r="A224" s="280" t="s">
        <v>482</v>
      </c>
      <c r="B224" s="281" t="s">
        <v>396</v>
      </c>
      <c r="C224" s="282" t="s">
        <v>416</v>
      </c>
      <c r="D224" s="282" t="s">
        <v>459</v>
      </c>
      <c r="E224" s="282" t="s">
        <v>417</v>
      </c>
      <c r="F224" s="282" t="s">
        <v>418</v>
      </c>
      <c r="G224" s="282" t="s">
        <v>460</v>
      </c>
      <c r="H224" s="282" t="s">
        <v>419</v>
      </c>
      <c r="I224" s="282" t="s">
        <v>431</v>
      </c>
      <c r="J224" s="282" t="s">
        <v>461</v>
      </c>
      <c r="K224" s="282" t="s">
        <v>462</v>
      </c>
      <c r="L224" s="282" t="s">
        <v>433</v>
      </c>
      <c r="M224" s="282" t="s">
        <v>463</v>
      </c>
      <c r="N224" s="282" t="s">
        <v>434</v>
      </c>
      <c r="O224" s="282" t="s">
        <v>435</v>
      </c>
      <c r="P224" s="282" t="s">
        <v>436</v>
      </c>
      <c r="Q224" s="282" t="s">
        <v>437</v>
      </c>
      <c r="R224" s="282" t="s">
        <v>438</v>
      </c>
      <c r="T224" s="283" t="s">
        <v>482</v>
      </c>
      <c r="U224" s="284" t="s">
        <v>396</v>
      </c>
      <c r="V224" s="285" t="s">
        <v>416</v>
      </c>
      <c r="W224" s="285" t="s">
        <v>459</v>
      </c>
      <c r="X224" s="285" t="s">
        <v>417</v>
      </c>
      <c r="Y224" s="285" t="s">
        <v>418</v>
      </c>
      <c r="Z224" s="285" t="s">
        <v>460</v>
      </c>
      <c r="AA224" s="285" t="s">
        <v>419</v>
      </c>
      <c r="AB224" s="285" t="s">
        <v>431</v>
      </c>
      <c r="AC224" s="285" t="s">
        <v>461</v>
      </c>
      <c r="AD224" s="285" t="s">
        <v>462</v>
      </c>
      <c r="AE224" s="285" t="s">
        <v>433</v>
      </c>
      <c r="AF224" s="285" t="s">
        <v>463</v>
      </c>
      <c r="AG224" s="285" t="s">
        <v>434</v>
      </c>
      <c r="AH224" s="285" t="s">
        <v>435</v>
      </c>
      <c r="AI224" s="285" t="s">
        <v>436</v>
      </c>
      <c r="AJ224" s="285" t="s">
        <v>437</v>
      </c>
      <c r="AK224" s="285" t="s">
        <v>438</v>
      </c>
      <c r="AM224" s="286" t="s">
        <v>482</v>
      </c>
      <c r="AN224" s="287" t="s">
        <v>396</v>
      </c>
      <c r="AO224" s="288" t="s">
        <v>416</v>
      </c>
      <c r="AP224" s="288" t="s">
        <v>459</v>
      </c>
      <c r="AQ224" s="288" t="s">
        <v>417</v>
      </c>
      <c r="AR224" s="288" t="s">
        <v>418</v>
      </c>
      <c r="AS224" s="288" t="s">
        <v>460</v>
      </c>
      <c r="AT224" s="288" t="s">
        <v>419</v>
      </c>
      <c r="AU224" s="288" t="s">
        <v>431</v>
      </c>
      <c r="AV224" s="288" t="s">
        <v>461</v>
      </c>
      <c r="AW224" s="288" t="s">
        <v>462</v>
      </c>
      <c r="AX224" s="288" t="s">
        <v>433</v>
      </c>
      <c r="AY224" s="288" t="s">
        <v>463</v>
      </c>
      <c r="AZ224" s="288" t="s">
        <v>434</v>
      </c>
      <c r="BA224" s="288" t="s">
        <v>435</v>
      </c>
      <c r="BB224" s="288" t="s">
        <v>436</v>
      </c>
      <c r="BC224" s="288" t="s">
        <v>437</v>
      </c>
      <c r="BD224" s="288" t="s">
        <v>438</v>
      </c>
    </row>
    <row r="225" spans="1:56">
      <c r="A225" s="220" t="s">
        <v>402</v>
      </c>
      <c r="B225" s="274">
        <f>[2]Одељења!E220</f>
        <v>0</v>
      </c>
      <c r="C225" s="222"/>
      <c r="D225" s="289">
        <f>ROUNDUP(C225/30,0)</f>
        <v>0</v>
      </c>
      <c r="E225" s="222"/>
      <c r="F225" s="222"/>
      <c r="G225" s="274">
        <f>ROUNDUP(F225/30,0)</f>
        <v>0</v>
      </c>
      <c r="H225" s="223"/>
      <c r="I225" s="274"/>
      <c r="J225" s="274"/>
      <c r="K225" s="274"/>
      <c r="L225" s="274"/>
      <c r="M225" s="274"/>
      <c r="N225" s="274"/>
      <c r="O225" s="274"/>
      <c r="P225" s="274"/>
      <c r="Q225" s="223"/>
      <c r="R225" s="223"/>
      <c r="T225" s="220" t="s">
        <v>402</v>
      </c>
      <c r="U225">
        <f>[2]Одељења!M220</f>
        <v>0</v>
      </c>
      <c r="V225" s="222"/>
      <c r="W225" s="290">
        <f>ROUNDUP(V225/30,0)</f>
        <v>0</v>
      </c>
      <c r="X225" s="222"/>
      <c r="Y225" s="222"/>
      <c r="Z225" s="291">
        <f>ROUNDUP(Y225/30,0)</f>
        <v>0</v>
      </c>
      <c r="AA225" s="223"/>
      <c r="AB225" s="291"/>
      <c r="AC225" s="291"/>
      <c r="AD225" s="291"/>
      <c r="AE225" s="291"/>
      <c r="AF225" s="291"/>
      <c r="AG225" s="291"/>
      <c r="AH225" s="291"/>
      <c r="AI225" s="291"/>
      <c r="AJ225" s="223"/>
      <c r="AK225" s="223"/>
      <c r="AM225" s="220" t="s">
        <v>402</v>
      </c>
      <c r="AN225">
        <f>[2]Одељења!U220</f>
        <v>0</v>
      </c>
      <c r="AO225" s="222"/>
      <c r="AP225" s="292">
        <f>ROUNDUP(AO225/30,0)</f>
        <v>0</v>
      </c>
      <c r="AQ225" s="222"/>
      <c r="AR225" s="222"/>
      <c r="AS225" s="276">
        <f>ROUNDUP(AR225/30,0)</f>
        <v>0</v>
      </c>
      <c r="AT225" s="223"/>
      <c r="AU225" s="276"/>
      <c r="AV225" s="276"/>
      <c r="AW225" s="276"/>
      <c r="AX225" s="276"/>
      <c r="AY225" s="276"/>
      <c r="AZ225" s="276"/>
      <c r="BA225" s="276"/>
      <c r="BB225" s="276"/>
      <c r="BC225" s="223"/>
      <c r="BD225" s="223"/>
    </row>
    <row r="226" spans="1:56">
      <c r="A226" s="220" t="s">
        <v>403</v>
      </c>
      <c r="B226" s="274">
        <f>[2]Одељења!E221</f>
        <v>0</v>
      </c>
      <c r="C226" s="223"/>
      <c r="D226" s="289">
        <f t="shared" ref="D226:D232" si="171">ROUNDUP(C226/30,0)</f>
        <v>0</v>
      </c>
      <c r="E226" s="223"/>
      <c r="F226" s="222"/>
      <c r="G226" s="274">
        <f t="shared" ref="G226:G232" si="172">ROUNDUP(F226/30,0)</f>
        <v>0</v>
      </c>
      <c r="H226" s="223"/>
      <c r="I226" s="274"/>
      <c r="J226" s="274"/>
      <c r="K226" s="274"/>
      <c r="L226" s="274"/>
      <c r="M226" s="274"/>
      <c r="N226" s="274"/>
      <c r="O226" s="274"/>
      <c r="P226" s="274"/>
      <c r="Q226" s="223"/>
      <c r="R226" s="223"/>
      <c r="T226" s="220" t="s">
        <v>403</v>
      </c>
      <c r="U226">
        <f>[2]Одељења!M221</f>
        <v>0</v>
      </c>
      <c r="V226" s="223"/>
      <c r="W226" s="290">
        <f t="shared" ref="W226:W232" si="173">ROUNDUP(V226/30,0)</f>
        <v>0</v>
      </c>
      <c r="X226" s="223"/>
      <c r="Y226" s="222"/>
      <c r="Z226" s="291">
        <f t="shared" ref="Z226:Z232" si="174">ROUNDUP(Y226/30,0)</f>
        <v>0</v>
      </c>
      <c r="AA226" s="223"/>
      <c r="AB226" s="291"/>
      <c r="AC226" s="291"/>
      <c r="AD226" s="291"/>
      <c r="AE226" s="291"/>
      <c r="AF226" s="291"/>
      <c r="AG226" s="291"/>
      <c r="AH226" s="291"/>
      <c r="AI226" s="291"/>
      <c r="AJ226" s="223"/>
      <c r="AK226" s="223"/>
      <c r="AM226" s="220" t="s">
        <v>403</v>
      </c>
      <c r="AN226">
        <f>[2]Одељења!U221</f>
        <v>0</v>
      </c>
      <c r="AO226" s="223"/>
      <c r="AP226" s="292">
        <f t="shared" ref="AP226:AP232" si="175">ROUNDUP(AO226/30,0)</f>
        <v>0</v>
      </c>
      <c r="AQ226" s="223"/>
      <c r="AR226" s="222"/>
      <c r="AS226" s="276">
        <f t="shared" ref="AS226:AS232" si="176">ROUNDUP(AR226/30,0)</f>
        <v>0</v>
      </c>
      <c r="AT226" s="223"/>
      <c r="AU226" s="276"/>
      <c r="AV226" s="276"/>
      <c r="AW226" s="276"/>
      <c r="AX226" s="276"/>
      <c r="AY226" s="276"/>
      <c r="AZ226" s="276"/>
      <c r="BA226" s="276"/>
      <c r="BB226" s="276"/>
      <c r="BC226" s="223"/>
      <c r="BD226" s="223"/>
    </row>
    <row r="227" spans="1:56">
      <c r="A227" s="220" t="s">
        <v>404</v>
      </c>
      <c r="B227" s="274">
        <f>[2]Одељења!E222</f>
        <v>0</v>
      </c>
      <c r="C227" s="223"/>
      <c r="D227" s="289">
        <f t="shared" si="171"/>
        <v>0</v>
      </c>
      <c r="E227" s="223"/>
      <c r="F227" s="222"/>
      <c r="G227" s="274">
        <f t="shared" si="172"/>
        <v>0</v>
      </c>
      <c r="H227" s="223"/>
      <c r="I227" s="274"/>
      <c r="J227" s="274"/>
      <c r="K227" s="274"/>
      <c r="L227" s="274"/>
      <c r="M227" s="274"/>
      <c r="N227" s="274"/>
      <c r="O227" s="274"/>
      <c r="P227" s="274"/>
      <c r="Q227" s="223"/>
      <c r="R227" s="223"/>
      <c r="T227" s="220" t="s">
        <v>404</v>
      </c>
      <c r="U227">
        <f>[2]Одељења!M222</f>
        <v>0</v>
      </c>
      <c r="V227" s="223"/>
      <c r="W227" s="290">
        <f t="shared" si="173"/>
        <v>0</v>
      </c>
      <c r="X227" s="223"/>
      <c r="Y227" s="222"/>
      <c r="Z227" s="291">
        <f t="shared" si="174"/>
        <v>0</v>
      </c>
      <c r="AA227" s="223"/>
      <c r="AB227" s="291"/>
      <c r="AC227" s="291"/>
      <c r="AD227" s="291"/>
      <c r="AE227" s="291"/>
      <c r="AF227" s="291"/>
      <c r="AG227" s="291"/>
      <c r="AH227" s="291"/>
      <c r="AI227" s="291"/>
      <c r="AJ227" s="223"/>
      <c r="AK227" s="223"/>
      <c r="AM227" s="220" t="s">
        <v>404</v>
      </c>
      <c r="AN227">
        <f>[2]Одељења!U222</f>
        <v>0</v>
      </c>
      <c r="AO227" s="223"/>
      <c r="AP227" s="292">
        <f t="shared" si="175"/>
        <v>0</v>
      </c>
      <c r="AQ227" s="223"/>
      <c r="AR227" s="222"/>
      <c r="AS227" s="276">
        <f t="shared" si="176"/>
        <v>0</v>
      </c>
      <c r="AT227" s="223"/>
      <c r="AU227" s="276"/>
      <c r="AV227" s="276"/>
      <c r="AW227" s="276"/>
      <c r="AX227" s="276"/>
      <c r="AY227" s="276"/>
      <c r="AZ227" s="276"/>
      <c r="BA227" s="276"/>
      <c r="BB227" s="276"/>
      <c r="BC227" s="223"/>
      <c r="BD227" s="223"/>
    </row>
    <row r="228" spans="1:56">
      <c r="A228" s="220" t="s">
        <v>405</v>
      </c>
      <c r="B228" s="274">
        <f>[2]Одељења!E223</f>
        <v>0</v>
      </c>
      <c r="C228" s="223"/>
      <c r="D228" s="289">
        <f t="shared" si="171"/>
        <v>0</v>
      </c>
      <c r="E228" s="223"/>
      <c r="F228" s="222"/>
      <c r="G228" s="274">
        <f t="shared" si="172"/>
        <v>0</v>
      </c>
      <c r="H228" s="223"/>
      <c r="I228" s="274"/>
      <c r="J228" s="274"/>
      <c r="K228" s="274"/>
      <c r="L228" s="274"/>
      <c r="M228" s="274"/>
      <c r="N228" s="274"/>
      <c r="O228" s="274"/>
      <c r="P228" s="274"/>
      <c r="Q228" s="223"/>
      <c r="R228" s="223"/>
      <c r="T228" s="220" t="s">
        <v>405</v>
      </c>
      <c r="U228">
        <f>[2]Одељења!M223</f>
        <v>0</v>
      </c>
      <c r="V228" s="223"/>
      <c r="W228" s="290">
        <f t="shared" si="173"/>
        <v>0</v>
      </c>
      <c r="X228" s="223"/>
      <c r="Y228" s="222"/>
      <c r="Z228" s="291">
        <f t="shared" si="174"/>
        <v>0</v>
      </c>
      <c r="AA228" s="223"/>
      <c r="AB228" s="291"/>
      <c r="AC228" s="291"/>
      <c r="AD228" s="291"/>
      <c r="AE228" s="291"/>
      <c r="AF228" s="291"/>
      <c r="AG228" s="291"/>
      <c r="AH228" s="291"/>
      <c r="AI228" s="291"/>
      <c r="AJ228" s="223"/>
      <c r="AK228" s="223"/>
      <c r="AM228" s="220" t="s">
        <v>405</v>
      </c>
      <c r="AN228">
        <f>[2]Одељења!U223</f>
        <v>0</v>
      </c>
      <c r="AO228" s="223"/>
      <c r="AP228" s="292">
        <f t="shared" si="175"/>
        <v>0</v>
      </c>
      <c r="AQ228" s="223"/>
      <c r="AR228" s="222"/>
      <c r="AS228" s="276">
        <f t="shared" si="176"/>
        <v>0</v>
      </c>
      <c r="AT228" s="223"/>
      <c r="AU228" s="276"/>
      <c r="AV228" s="276"/>
      <c r="AW228" s="276"/>
      <c r="AX228" s="276"/>
      <c r="AY228" s="276"/>
      <c r="AZ228" s="276"/>
      <c r="BA228" s="276"/>
      <c r="BB228" s="276"/>
      <c r="BC228" s="223"/>
      <c r="BD228" s="223"/>
    </row>
    <row r="229" spans="1:56">
      <c r="A229" s="220" t="s">
        <v>406</v>
      </c>
      <c r="B229" s="274">
        <f>[2]Одељења!E224</f>
        <v>0</v>
      </c>
      <c r="C229" s="223"/>
      <c r="D229" s="289">
        <f t="shared" si="171"/>
        <v>0</v>
      </c>
      <c r="E229" s="223"/>
      <c r="F229" s="222"/>
      <c r="G229" s="274">
        <f t="shared" si="172"/>
        <v>0</v>
      </c>
      <c r="H229" s="223"/>
      <c r="I229" s="223"/>
      <c r="J229" s="274">
        <f>ROUNDUP(I229/30,0)</f>
        <v>0</v>
      </c>
      <c r="K229" s="223"/>
      <c r="L229" s="223"/>
      <c r="M229" s="274">
        <f>ROUNDUP(L229/30,0)</f>
        <v>0</v>
      </c>
      <c r="N229" s="223"/>
      <c r="O229" s="223"/>
      <c r="P229" s="223"/>
      <c r="Q229" s="223"/>
      <c r="R229" s="223"/>
      <c r="T229" s="220" t="s">
        <v>406</v>
      </c>
      <c r="U229">
        <f>[2]Одељења!M224</f>
        <v>0</v>
      </c>
      <c r="V229" s="223"/>
      <c r="W229" s="290">
        <f t="shared" si="173"/>
        <v>0</v>
      </c>
      <c r="X229" s="223"/>
      <c r="Y229" s="222"/>
      <c r="Z229" s="291">
        <f t="shared" si="174"/>
        <v>0</v>
      </c>
      <c r="AA229" s="223"/>
      <c r="AB229" s="223"/>
      <c r="AC229" s="291">
        <f>ROUNDUP(AB229/30,0)</f>
        <v>0</v>
      </c>
      <c r="AD229" s="223"/>
      <c r="AE229" s="223"/>
      <c r="AF229" s="291">
        <f>ROUNDUP(AE229/30,0)</f>
        <v>0</v>
      </c>
      <c r="AG229" s="223"/>
      <c r="AH229" s="223"/>
      <c r="AI229" s="223"/>
      <c r="AJ229" s="223"/>
      <c r="AK229" s="223"/>
      <c r="AM229" s="220" t="s">
        <v>406</v>
      </c>
      <c r="AN229">
        <f>[2]Одељења!U224</f>
        <v>0</v>
      </c>
      <c r="AO229" s="223"/>
      <c r="AP229" s="292">
        <f t="shared" si="175"/>
        <v>0</v>
      </c>
      <c r="AQ229" s="223"/>
      <c r="AR229" s="222"/>
      <c r="AS229" s="276">
        <f t="shared" si="176"/>
        <v>0</v>
      </c>
      <c r="AT229" s="223"/>
      <c r="AU229" s="223"/>
      <c r="AV229" s="276">
        <f>ROUNDUP(AU229/30,0)</f>
        <v>0</v>
      </c>
      <c r="AW229" s="223"/>
      <c r="AX229" s="223"/>
      <c r="AY229" s="276">
        <f>ROUNDUP(AX229/30,0)</f>
        <v>0</v>
      </c>
      <c r="AZ229" s="223"/>
      <c r="BA229" s="223"/>
      <c r="BB229" s="223"/>
      <c r="BC229" s="223"/>
      <c r="BD229" s="223"/>
    </row>
    <row r="230" spans="1:56">
      <c r="A230" s="220" t="s">
        <v>407</v>
      </c>
      <c r="B230" s="274">
        <f>[2]Одељења!E225</f>
        <v>0</v>
      </c>
      <c r="C230" s="223"/>
      <c r="D230" s="289">
        <f t="shared" si="171"/>
        <v>0</v>
      </c>
      <c r="E230" s="223"/>
      <c r="F230" s="222"/>
      <c r="G230" s="274">
        <f t="shared" si="172"/>
        <v>0</v>
      </c>
      <c r="H230" s="223"/>
      <c r="I230" s="223"/>
      <c r="J230" s="274">
        <f>ROUNDUP(I230/30,0)</f>
        <v>0</v>
      </c>
      <c r="K230" s="223"/>
      <c r="L230" s="223"/>
      <c r="M230" s="274">
        <f>ROUNDUP(L230/30,0)</f>
        <v>0</v>
      </c>
      <c r="N230" s="223"/>
      <c r="O230" s="223"/>
      <c r="P230" s="223"/>
      <c r="Q230" s="223"/>
      <c r="R230" s="223"/>
      <c r="T230" s="220" t="s">
        <v>407</v>
      </c>
      <c r="U230">
        <f>[2]Одељења!M225</f>
        <v>0</v>
      </c>
      <c r="V230" s="223"/>
      <c r="W230" s="290">
        <f t="shared" si="173"/>
        <v>0</v>
      </c>
      <c r="X230" s="223"/>
      <c r="Y230" s="222"/>
      <c r="Z230" s="291">
        <f t="shared" si="174"/>
        <v>0</v>
      </c>
      <c r="AA230" s="223"/>
      <c r="AB230" s="223"/>
      <c r="AC230" s="291">
        <f>ROUNDUP(AB230/30,0)</f>
        <v>0</v>
      </c>
      <c r="AD230" s="223"/>
      <c r="AE230" s="223"/>
      <c r="AF230" s="291">
        <f>ROUNDUP(AE230/30,0)</f>
        <v>0</v>
      </c>
      <c r="AG230" s="223"/>
      <c r="AH230" s="223"/>
      <c r="AI230" s="223"/>
      <c r="AJ230" s="223"/>
      <c r="AK230" s="223"/>
      <c r="AM230" s="220" t="s">
        <v>407</v>
      </c>
      <c r="AN230">
        <f>[2]Одељења!U225</f>
        <v>0</v>
      </c>
      <c r="AO230" s="223"/>
      <c r="AP230" s="292">
        <f t="shared" si="175"/>
        <v>0</v>
      </c>
      <c r="AQ230" s="223"/>
      <c r="AR230" s="222"/>
      <c r="AS230" s="276">
        <f t="shared" si="176"/>
        <v>0</v>
      </c>
      <c r="AT230" s="223"/>
      <c r="AU230" s="223"/>
      <c r="AV230" s="276">
        <f>ROUNDUP(AU230/30,0)</f>
        <v>0</v>
      </c>
      <c r="AW230" s="223"/>
      <c r="AX230" s="223"/>
      <c r="AY230" s="276">
        <f>ROUNDUP(AX230/30,0)</f>
        <v>0</v>
      </c>
      <c r="AZ230" s="223"/>
      <c r="BA230" s="223"/>
      <c r="BB230" s="223"/>
      <c r="BC230" s="223"/>
      <c r="BD230" s="223"/>
    </row>
    <row r="231" spans="1:56">
      <c r="A231" s="220" t="s">
        <v>408</v>
      </c>
      <c r="B231" s="274">
        <f>[2]Одељења!E226</f>
        <v>0</v>
      </c>
      <c r="C231" s="223"/>
      <c r="D231" s="289">
        <f t="shared" si="171"/>
        <v>0</v>
      </c>
      <c r="E231" s="223"/>
      <c r="F231" s="222"/>
      <c r="G231" s="274">
        <f t="shared" si="172"/>
        <v>0</v>
      </c>
      <c r="H231" s="223"/>
      <c r="I231" s="223"/>
      <c r="J231" s="274">
        <f>ROUNDUP(I231/30,0)</f>
        <v>0</v>
      </c>
      <c r="K231" s="223"/>
      <c r="L231" s="223"/>
      <c r="M231" s="274">
        <f>ROUNDUP(L231/30,0)</f>
        <v>0</v>
      </c>
      <c r="N231" s="223"/>
      <c r="O231" s="223"/>
      <c r="P231" s="223"/>
      <c r="Q231" s="223"/>
      <c r="R231" s="223"/>
      <c r="T231" s="220" t="s">
        <v>408</v>
      </c>
      <c r="U231">
        <f>[2]Одељења!M226</f>
        <v>0</v>
      </c>
      <c r="V231" s="223"/>
      <c r="W231" s="290">
        <f t="shared" si="173"/>
        <v>0</v>
      </c>
      <c r="X231" s="223"/>
      <c r="Y231" s="222"/>
      <c r="Z231" s="291">
        <f t="shared" si="174"/>
        <v>0</v>
      </c>
      <c r="AA231" s="223"/>
      <c r="AB231" s="223"/>
      <c r="AC231" s="291">
        <f>ROUNDUP(AB231/30,0)</f>
        <v>0</v>
      </c>
      <c r="AD231" s="223"/>
      <c r="AE231" s="223"/>
      <c r="AF231" s="291">
        <f>ROUNDUP(AE231/30,0)</f>
        <v>0</v>
      </c>
      <c r="AG231" s="223"/>
      <c r="AH231" s="223"/>
      <c r="AI231" s="223"/>
      <c r="AJ231" s="223"/>
      <c r="AK231" s="223"/>
      <c r="AM231" s="220" t="s">
        <v>408</v>
      </c>
      <c r="AN231">
        <f>[2]Одељења!U226</f>
        <v>0</v>
      </c>
      <c r="AO231" s="223"/>
      <c r="AP231" s="292">
        <f t="shared" si="175"/>
        <v>0</v>
      </c>
      <c r="AQ231" s="223"/>
      <c r="AR231" s="222"/>
      <c r="AS231" s="276">
        <f t="shared" si="176"/>
        <v>0</v>
      </c>
      <c r="AT231" s="223"/>
      <c r="AU231" s="223"/>
      <c r="AV231" s="276">
        <f>ROUNDUP(AU231/30,0)</f>
        <v>0</v>
      </c>
      <c r="AW231" s="223"/>
      <c r="AX231" s="223"/>
      <c r="AY231" s="276">
        <f>ROUNDUP(AX231/30,0)</f>
        <v>0</v>
      </c>
      <c r="AZ231" s="223"/>
      <c r="BA231" s="223"/>
      <c r="BB231" s="223"/>
      <c r="BC231" s="223"/>
      <c r="BD231" s="223"/>
    </row>
    <row r="232" spans="1:56">
      <c r="A232" s="225" t="s">
        <v>409</v>
      </c>
      <c r="B232" s="293">
        <f>[2]Одељења!E227</f>
        <v>0</v>
      </c>
      <c r="C232" s="227"/>
      <c r="D232" s="294">
        <f t="shared" si="171"/>
        <v>0</v>
      </c>
      <c r="E232" s="227"/>
      <c r="F232" s="252"/>
      <c r="G232" s="293">
        <f t="shared" si="172"/>
        <v>0</v>
      </c>
      <c r="H232" s="227"/>
      <c r="I232" s="227"/>
      <c r="J232" s="293">
        <f>ROUNDUP(I232/30,0)</f>
        <v>0</v>
      </c>
      <c r="K232" s="227"/>
      <c r="L232" s="227"/>
      <c r="M232" s="293">
        <f>ROUNDUP(L232/30,0)</f>
        <v>0</v>
      </c>
      <c r="N232" s="227"/>
      <c r="O232" s="227"/>
      <c r="P232" s="227"/>
      <c r="Q232" s="227"/>
      <c r="R232" s="227"/>
      <c r="T232" s="225" t="s">
        <v>409</v>
      </c>
      <c r="U232">
        <f>[2]Одељења!M227</f>
        <v>0</v>
      </c>
      <c r="V232" s="227"/>
      <c r="W232" s="295">
        <f t="shared" si="173"/>
        <v>0</v>
      </c>
      <c r="X232" s="227"/>
      <c r="Y232" s="252"/>
      <c r="Z232" s="296">
        <f t="shared" si="174"/>
        <v>0</v>
      </c>
      <c r="AA232" s="227"/>
      <c r="AB232" s="227"/>
      <c r="AC232" s="296">
        <f>ROUNDUP(AB232/30,0)</f>
        <v>0</v>
      </c>
      <c r="AD232" s="227"/>
      <c r="AE232" s="227"/>
      <c r="AF232" s="296">
        <f>ROUNDUP(AE232/30,0)</f>
        <v>0</v>
      </c>
      <c r="AG232" s="227"/>
      <c r="AH232" s="227"/>
      <c r="AI232" s="227"/>
      <c r="AJ232" s="227"/>
      <c r="AK232" s="227"/>
      <c r="AM232" s="225" t="s">
        <v>409</v>
      </c>
      <c r="AN232">
        <f>[2]Одељења!U227</f>
        <v>0</v>
      </c>
      <c r="AO232" s="227"/>
      <c r="AP232" s="297">
        <f t="shared" si="175"/>
        <v>0</v>
      </c>
      <c r="AQ232" s="227"/>
      <c r="AR232" s="252"/>
      <c r="AS232" s="298">
        <f t="shared" si="176"/>
        <v>0</v>
      </c>
      <c r="AT232" s="227"/>
      <c r="AU232" s="227"/>
      <c r="AV232" s="298">
        <f>ROUNDUP(AU232/30,0)</f>
        <v>0</v>
      </c>
      <c r="AW232" s="227"/>
      <c r="AX232" s="227"/>
      <c r="AY232" s="298">
        <f>ROUNDUP(AX232/30,0)</f>
        <v>0</v>
      </c>
      <c r="AZ232" s="227"/>
      <c r="BA232" s="227"/>
      <c r="BB232" s="227"/>
      <c r="BC232" s="227"/>
      <c r="BD232" s="227"/>
    </row>
    <row r="233" spans="1:56">
      <c r="A233" s="313" t="s">
        <v>13</v>
      </c>
      <c r="B233" s="314">
        <f t="shared" ref="B233:R233" si="177">SUM(B225:B232)</f>
        <v>0</v>
      </c>
      <c r="C233" s="314">
        <f t="shared" si="177"/>
        <v>0</v>
      </c>
      <c r="D233" s="314">
        <f t="shared" si="177"/>
        <v>0</v>
      </c>
      <c r="E233" s="314">
        <f t="shared" si="177"/>
        <v>0</v>
      </c>
      <c r="F233" s="314">
        <f t="shared" si="177"/>
        <v>0</v>
      </c>
      <c r="G233" s="314">
        <f t="shared" si="177"/>
        <v>0</v>
      </c>
      <c r="H233" s="314">
        <f t="shared" si="177"/>
        <v>0</v>
      </c>
      <c r="I233" s="314">
        <f t="shared" si="177"/>
        <v>0</v>
      </c>
      <c r="J233" s="314">
        <f t="shared" si="177"/>
        <v>0</v>
      </c>
      <c r="K233" s="314">
        <f t="shared" si="177"/>
        <v>0</v>
      </c>
      <c r="L233" s="314">
        <f t="shared" si="177"/>
        <v>0</v>
      </c>
      <c r="M233" s="314">
        <f t="shared" si="177"/>
        <v>0</v>
      </c>
      <c r="N233" s="314">
        <f t="shared" si="177"/>
        <v>0</v>
      </c>
      <c r="O233" s="314">
        <f t="shared" si="177"/>
        <v>0</v>
      </c>
      <c r="P233" s="314">
        <f t="shared" si="177"/>
        <v>0</v>
      </c>
      <c r="Q233" s="314">
        <f t="shared" si="177"/>
        <v>0</v>
      </c>
      <c r="R233" s="314">
        <f t="shared" si="177"/>
        <v>0</v>
      </c>
      <c r="T233" s="301" t="s">
        <v>13</v>
      </c>
      <c r="U233" s="302">
        <f t="shared" ref="U233:AK233" si="178">SUM(U225:U232)</f>
        <v>0</v>
      </c>
      <c r="V233" s="302">
        <f t="shared" si="178"/>
        <v>0</v>
      </c>
      <c r="W233" s="302">
        <f t="shared" si="178"/>
        <v>0</v>
      </c>
      <c r="X233" s="302">
        <f t="shared" si="178"/>
        <v>0</v>
      </c>
      <c r="Y233" s="302">
        <f t="shared" si="178"/>
        <v>0</v>
      </c>
      <c r="Z233" s="302">
        <f t="shared" si="178"/>
        <v>0</v>
      </c>
      <c r="AA233" s="302">
        <f t="shared" si="178"/>
        <v>0</v>
      </c>
      <c r="AB233" s="302">
        <f t="shared" si="178"/>
        <v>0</v>
      </c>
      <c r="AC233" s="302">
        <f t="shared" si="178"/>
        <v>0</v>
      </c>
      <c r="AD233" s="302">
        <f t="shared" si="178"/>
        <v>0</v>
      </c>
      <c r="AE233" s="302">
        <f t="shared" si="178"/>
        <v>0</v>
      </c>
      <c r="AF233" s="302">
        <f t="shared" si="178"/>
        <v>0</v>
      </c>
      <c r="AG233" s="302">
        <f t="shared" si="178"/>
        <v>0</v>
      </c>
      <c r="AH233" s="302">
        <f t="shared" si="178"/>
        <v>0</v>
      </c>
      <c r="AI233" s="302">
        <f t="shared" si="178"/>
        <v>0</v>
      </c>
      <c r="AJ233" s="302">
        <f t="shared" si="178"/>
        <v>0</v>
      </c>
      <c r="AK233" s="302">
        <f t="shared" si="178"/>
        <v>0</v>
      </c>
      <c r="AM233" s="303" t="s">
        <v>13</v>
      </c>
      <c r="AN233" s="304">
        <f t="shared" ref="AN233:BD233" si="179">SUM(AN225:AN232)</f>
        <v>0</v>
      </c>
      <c r="AO233" s="304">
        <f t="shared" si="179"/>
        <v>0</v>
      </c>
      <c r="AP233" s="304">
        <f t="shared" si="179"/>
        <v>0</v>
      </c>
      <c r="AQ233" s="304">
        <f t="shared" si="179"/>
        <v>0</v>
      </c>
      <c r="AR233" s="304">
        <f t="shared" si="179"/>
        <v>0</v>
      </c>
      <c r="AS233" s="304">
        <f t="shared" si="179"/>
        <v>0</v>
      </c>
      <c r="AT233" s="304">
        <f t="shared" si="179"/>
        <v>0</v>
      </c>
      <c r="AU233" s="304">
        <f t="shared" si="179"/>
        <v>0</v>
      </c>
      <c r="AV233" s="304">
        <f t="shared" si="179"/>
        <v>0</v>
      </c>
      <c r="AW233" s="304">
        <f t="shared" si="179"/>
        <v>0</v>
      </c>
      <c r="AX233" s="304">
        <f t="shared" si="179"/>
        <v>0</v>
      </c>
      <c r="AY233" s="304">
        <f t="shared" si="179"/>
        <v>0</v>
      </c>
      <c r="AZ233" s="304">
        <f t="shared" si="179"/>
        <v>0</v>
      </c>
      <c r="BA233" s="304">
        <f t="shared" si="179"/>
        <v>0</v>
      </c>
      <c r="BB233" s="304">
        <f t="shared" si="179"/>
        <v>0</v>
      </c>
      <c r="BC233" s="304">
        <f t="shared" si="179"/>
        <v>0</v>
      </c>
      <c r="BD233" s="304">
        <f t="shared" si="179"/>
        <v>0</v>
      </c>
    </row>
    <row r="234" spans="1:56">
      <c r="A234" s="315">
        <f>'[2]Подаци о школи'!B26</f>
        <v>0</v>
      </c>
      <c r="T234" s="315">
        <f>'[2]Подаци о школи'!B26</f>
        <v>0</v>
      </c>
      <c r="AM234" s="315">
        <f>'[2]Подаци о школи'!B26</f>
        <v>0</v>
      </c>
    </row>
    <row r="235" spans="1:56" s="214" customFormat="1" ht="84">
      <c r="A235" s="280" t="s">
        <v>483</v>
      </c>
      <c r="B235" s="281" t="s">
        <v>396</v>
      </c>
      <c r="C235" s="282" t="s">
        <v>416</v>
      </c>
      <c r="D235" s="282" t="s">
        <v>459</v>
      </c>
      <c r="E235" s="282" t="s">
        <v>417</v>
      </c>
      <c r="F235" s="282" t="s">
        <v>418</v>
      </c>
      <c r="G235" s="282" t="s">
        <v>460</v>
      </c>
      <c r="H235" s="282" t="s">
        <v>419</v>
      </c>
      <c r="I235" s="282" t="s">
        <v>431</v>
      </c>
      <c r="J235" s="282" t="s">
        <v>461</v>
      </c>
      <c r="K235" s="282" t="s">
        <v>462</v>
      </c>
      <c r="L235" s="282" t="s">
        <v>433</v>
      </c>
      <c r="M235" s="282" t="s">
        <v>463</v>
      </c>
      <c r="N235" s="282" t="s">
        <v>434</v>
      </c>
      <c r="O235" s="282" t="s">
        <v>435</v>
      </c>
      <c r="P235" s="282" t="s">
        <v>436</v>
      </c>
      <c r="Q235" s="282" t="s">
        <v>437</v>
      </c>
      <c r="R235" s="282" t="s">
        <v>438</v>
      </c>
      <c r="T235" s="283" t="s">
        <v>483</v>
      </c>
      <c r="U235" s="284" t="s">
        <v>396</v>
      </c>
      <c r="V235" s="285" t="s">
        <v>416</v>
      </c>
      <c r="W235" s="285" t="s">
        <v>459</v>
      </c>
      <c r="X235" s="285" t="s">
        <v>417</v>
      </c>
      <c r="Y235" s="285" t="s">
        <v>418</v>
      </c>
      <c r="Z235" s="285" t="s">
        <v>460</v>
      </c>
      <c r="AA235" s="285" t="s">
        <v>419</v>
      </c>
      <c r="AB235" s="285" t="s">
        <v>431</v>
      </c>
      <c r="AC235" s="285" t="s">
        <v>461</v>
      </c>
      <c r="AD235" s="285" t="s">
        <v>462</v>
      </c>
      <c r="AE235" s="285" t="s">
        <v>433</v>
      </c>
      <c r="AF235" s="285" t="s">
        <v>463</v>
      </c>
      <c r="AG235" s="285" t="s">
        <v>434</v>
      </c>
      <c r="AH235" s="285" t="s">
        <v>435</v>
      </c>
      <c r="AI235" s="285" t="s">
        <v>436</v>
      </c>
      <c r="AJ235" s="285" t="s">
        <v>437</v>
      </c>
      <c r="AK235" s="285" t="s">
        <v>438</v>
      </c>
      <c r="AM235" s="286" t="s">
        <v>483</v>
      </c>
      <c r="AN235" s="287" t="s">
        <v>396</v>
      </c>
      <c r="AO235" s="288" t="s">
        <v>416</v>
      </c>
      <c r="AP235" s="288" t="s">
        <v>459</v>
      </c>
      <c r="AQ235" s="288" t="s">
        <v>417</v>
      </c>
      <c r="AR235" s="288" t="s">
        <v>418</v>
      </c>
      <c r="AS235" s="288" t="s">
        <v>460</v>
      </c>
      <c r="AT235" s="288" t="s">
        <v>419</v>
      </c>
      <c r="AU235" s="288" t="s">
        <v>431</v>
      </c>
      <c r="AV235" s="288" t="s">
        <v>461</v>
      </c>
      <c r="AW235" s="288" t="s">
        <v>462</v>
      </c>
      <c r="AX235" s="288" t="s">
        <v>433</v>
      </c>
      <c r="AY235" s="288" t="s">
        <v>463</v>
      </c>
      <c r="AZ235" s="288" t="s">
        <v>434</v>
      </c>
      <c r="BA235" s="288" t="s">
        <v>435</v>
      </c>
      <c r="BB235" s="288" t="s">
        <v>436</v>
      </c>
      <c r="BC235" s="288" t="s">
        <v>437</v>
      </c>
      <c r="BD235" s="288" t="s">
        <v>438</v>
      </c>
    </row>
    <row r="236" spans="1:56">
      <c r="A236" s="220" t="s">
        <v>402</v>
      </c>
      <c r="B236" s="274">
        <f>[2]Одељења!E231</f>
        <v>0</v>
      </c>
      <c r="C236" s="222"/>
      <c r="D236" s="289">
        <f>ROUNDUP(C236/30,0)</f>
        <v>0</v>
      </c>
      <c r="E236" s="222"/>
      <c r="F236" s="222"/>
      <c r="G236" s="274">
        <f>ROUNDUP(F236/30,0)</f>
        <v>0</v>
      </c>
      <c r="H236" s="223"/>
      <c r="I236" s="274"/>
      <c r="J236" s="274"/>
      <c r="K236" s="274"/>
      <c r="L236" s="274"/>
      <c r="M236" s="274"/>
      <c r="N236" s="274"/>
      <c r="O236" s="274"/>
      <c r="P236" s="274"/>
      <c r="Q236" s="223"/>
      <c r="R236" s="223"/>
      <c r="T236" s="220" t="s">
        <v>402</v>
      </c>
      <c r="U236">
        <f>[2]Одељења!M231</f>
        <v>0</v>
      </c>
      <c r="V236" s="222"/>
      <c r="W236" s="290">
        <f>ROUNDUP(V236/30,0)</f>
        <v>0</v>
      </c>
      <c r="X236" s="222"/>
      <c r="Y236" s="222"/>
      <c r="Z236" s="291">
        <f>ROUNDUP(Y236/30,0)</f>
        <v>0</v>
      </c>
      <c r="AA236" s="223"/>
      <c r="AB236" s="291"/>
      <c r="AC236" s="291"/>
      <c r="AD236" s="291"/>
      <c r="AE236" s="291"/>
      <c r="AF236" s="291"/>
      <c r="AG236" s="291"/>
      <c r="AH236" s="291"/>
      <c r="AI236" s="291"/>
      <c r="AJ236" s="223"/>
      <c r="AK236" s="223"/>
      <c r="AM236" s="220" t="s">
        <v>402</v>
      </c>
      <c r="AN236">
        <f>[2]Одељења!U231</f>
        <v>0</v>
      </c>
      <c r="AO236" s="222"/>
      <c r="AP236" s="292">
        <f>ROUNDUP(AO236/30,0)</f>
        <v>0</v>
      </c>
      <c r="AQ236" s="222"/>
      <c r="AR236" s="222"/>
      <c r="AS236" s="276">
        <f>ROUNDUP(AR236/30,0)</f>
        <v>0</v>
      </c>
      <c r="AT236" s="223"/>
      <c r="AU236" s="276"/>
      <c r="AV236" s="276"/>
      <c r="AW236" s="276"/>
      <c r="AX236" s="276"/>
      <c r="AY236" s="276"/>
      <c r="AZ236" s="276"/>
      <c r="BA236" s="276"/>
      <c r="BB236" s="276"/>
      <c r="BC236" s="223"/>
      <c r="BD236" s="223"/>
    </row>
    <row r="237" spans="1:56">
      <c r="A237" s="220" t="s">
        <v>403</v>
      </c>
      <c r="B237" s="274">
        <f>[2]Одељења!E232</f>
        <v>0</v>
      </c>
      <c r="C237" s="223"/>
      <c r="D237" s="289">
        <f t="shared" ref="D237:D243" si="180">ROUNDUP(C237/30,0)</f>
        <v>0</v>
      </c>
      <c r="E237" s="223"/>
      <c r="F237" s="222"/>
      <c r="G237" s="274">
        <f t="shared" ref="G237:G243" si="181">ROUNDUP(F237/30,0)</f>
        <v>0</v>
      </c>
      <c r="H237" s="223"/>
      <c r="I237" s="274"/>
      <c r="J237" s="274"/>
      <c r="K237" s="274"/>
      <c r="L237" s="274"/>
      <c r="M237" s="274"/>
      <c r="N237" s="274"/>
      <c r="O237" s="274"/>
      <c r="P237" s="274"/>
      <c r="Q237" s="223"/>
      <c r="R237" s="223"/>
      <c r="T237" s="220" t="s">
        <v>403</v>
      </c>
      <c r="U237">
        <f>[2]Одељења!M232</f>
        <v>0</v>
      </c>
      <c r="V237" s="223"/>
      <c r="W237" s="290">
        <f t="shared" ref="W237:W243" si="182">ROUNDUP(V237/30,0)</f>
        <v>0</v>
      </c>
      <c r="X237" s="223"/>
      <c r="Y237" s="222"/>
      <c r="Z237" s="291">
        <f t="shared" ref="Z237:Z243" si="183">ROUNDUP(Y237/30,0)</f>
        <v>0</v>
      </c>
      <c r="AA237" s="223"/>
      <c r="AB237" s="291"/>
      <c r="AC237" s="291"/>
      <c r="AD237" s="291"/>
      <c r="AE237" s="291"/>
      <c r="AF237" s="291"/>
      <c r="AG237" s="291"/>
      <c r="AH237" s="291"/>
      <c r="AI237" s="291"/>
      <c r="AJ237" s="223"/>
      <c r="AK237" s="223"/>
      <c r="AM237" s="220" t="s">
        <v>403</v>
      </c>
      <c r="AN237">
        <f>[2]Одељења!U232</f>
        <v>0</v>
      </c>
      <c r="AO237" s="223"/>
      <c r="AP237" s="292">
        <f t="shared" ref="AP237:AP243" si="184">ROUNDUP(AO237/30,0)</f>
        <v>0</v>
      </c>
      <c r="AQ237" s="223"/>
      <c r="AR237" s="222"/>
      <c r="AS237" s="276">
        <f t="shared" ref="AS237:AS243" si="185">ROUNDUP(AR237/30,0)</f>
        <v>0</v>
      </c>
      <c r="AT237" s="223"/>
      <c r="AU237" s="276"/>
      <c r="AV237" s="276"/>
      <c r="AW237" s="276"/>
      <c r="AX237" s="276"/>
      <c r="AY237" s="276"/>
      <c r="AZ237" s="276"/>
      <c r="BA237" s="276"/>
      <c r="BB237" s="276"/>
      <c r="BC237" s="223"/>
      <c r="BD237" s="223"/>
    </row>
    <row r="238" spans="1:56">
      <c r="A238" s="220" t="s">
        <v>404</v>
      </c>
      <c r="B238" s="274">
        <f>[2]Одељења!E233</f>
        <v>0</v>
      </c>
      <c r="C238" s="223"/>
      <c r="D238" s="289">
        <f t="shared" si="180"/>
        <v>0</v>
      </c>
      <c r="E238" s="223"/>
      <c r="F238" s="222"/>
      <c r="G238" s="274">
        <f t="shared" si="181"/>
        <v>0</v>
      </c>
      <c r="H238" s="223"/>
      <c r="I238" s="274"/>
      <c r="J238" s="274"/>
      <c r="K238" s="274"/>
      <c r="L238" s="274"/>
      <c r="M238" s="274"/>
      <c r="N238" s="274"/>
      <c r="O238" s="274"/>
      <c r="P238" s="274"/>
      <c r="Q238" s="223"/>
      <c r="R238" s="223"/>
      <c r="T238" s="220" t="s">
        <v>404</v>
      </c>
      <c r="U238">
        <f>[2]Одељења!M233</f>
        <v>0</v>
      </c>
      <c r="V238" s="223"/>
      <c r="W238" s="290">
        <f t="shared" si="182"/>
        <v>0</v>
      </c>
      <c r="X238" s="223"/>
      <c r="Y238" s="222"/>
      <c r="Z238" s="291">
        <f t="shared" si="183"/>
        <v>0</v>
      </c>
      <c r="AA238" s="223"/>
      <c r="AB238" s="291"/>
      <c r="AC238" s="291"/>
      <c r="AD238" s="291"/>
      <c r="AE238" s="291"/>
      <c r="AF238" s="291"/>
      <c r="AG238" s="291"/>
      <c r="AH238" s="291"/>
      <c r="AI238" s="291"/>
      <c r="AJ238" s="223"/>
      <c r="AK238" s="223"/>
      <c r="AM238" s="220" t="s">
        <v>404</v>
      </c>
      <c r="AN238">
        <f>[2]Одељења!U233</f>
        <v>0</v>
      </c>
      <c r="AO238" s="223"/>
      <c r="AP238" s="292">
        <f t="shared" si="184"/>
        <v>0</v>
      </c>
      <c r="AQ238" s="223"/>
      <c r="AR238" s="222"/>
      <c r="AS238" s="276">
        <f t="shared" si="185"/>
        <v>0</v>
      </c>
      <c r="AT238" s="223"/>
      <c r="AU238" s="276"/>
      <c r="AV238" s="276"/>
      <c r="AW238" s="276"/>
      <c r="AX238" s="276"/>
      <c r="AY238" s="276"/>
      <c r="AZ238" s="276"/>
      <c r="BA238" s="276"/>
      <c r="BB238" s="276"/>
      <c r="BC238" s="223"/>
      <c r="BD238" s="223"/>
    </row>
    <row r="239" spans="1:56">
      <c r="A239" s="220" t="s">
        <v>405</v>
      </c>
      <c r="B239" s="274">
        <f>[2]Одељења!E234</f>
        <v>0</v>
      </c>
      <c r="C239" s="223"/>
      <c r="D239" s="289">
        <f t="shared" si="180"/>
        <v>0</v>
      </c>
      <c r="E239" s="223"/>
      <c r="F239" s="222"/>
      <c r="G239" s="274">
        <f t="shared" si="181"/>
        <v>0</v>
      </c>
      <c r="H239" s="223"/>
      <c r="I239" s="274"/>
      <c r="J239" s="274"/>
      <c r="K239" s="274"/>
      <c r="L239" s="274"/>
      <c r="M239" s="274"/>
      <c r="N239" s="274"/>
      <c r="O239" s="274"/>
      <c r="P239" s="274"/>
      <c r="Q239" s="223"/>
      <c r="R239" s="223"/>
      <c r="T239" s="220" t="s">
        <v>405</v>
      </c>
      <c r="U239">
        <f>[2]Одељења!M234</f>
        <v>0</v>
      </c>
      <c r="V239" s="223"/>
      <c r="W239" s="290">
        <f t="shared" si="182"/>
        <v>0</v>
      </c>
      <c r="X239" s="223"/>
      <c r="Y239" s="222"/>
      <c r="Z239" s="291">
        <f t="shared" si="183"/>
        <v>0</v>
      </c>
      <c r="AA239" s="223"/>
      <c r="AB239" s="291"/>
      <c r="AC239" s="291"/>
      <c r="AD239" s="291"/>
      <c r="AE239" s="291"/>
      <c r="AF239" s="291"/>
      <c r="AG239" s="291"/>
      <c r="AH239" s="291"/>
      <c r="AI239" s="291"/>
      <c r="AJ239" s="223"/>
      <c r="AK239" s="223"/>
      <c r="AM239" s="220" t="s">
        <v>405</v>
      </c>
      <c r="AN239">
        <f>[2]Одељења!U234</f>
        <v>0</v>
      </c>
      <c r="AO239" s="223"/>
      <c r="AP239" s="292">
        <f t="shared" si="184"/>
        <v>0</v>
      </c>
      <c r="AQ239" s="223"/>
      <c r="AR239" s="222"/>
      <c r="AS239" s="276">
        <f t="shared" si="185"/>
        <v>0</v>
      </c>
      <c r="AT239" s="223"/>
      <c r="AU239" s="276"/>
      <c r="AV239" s="276"/>
      <c r="AW239" s="276"/>
      <c r="AX239" s="276"/>
      <c r="AY239" s="276"/>
      <c r="AZ239" s="276"/>
      <c r="BA239" s="276"/>
      <c r="BB239" s="276"/>
      <c r="BC239" s="223"/>
      <c r="BD239" s="223"/>
    </row>
    <row r="240" spans="1:56">
      <c r="A240" s="220" t="s">
        <v>406</v>
      </c>
      <c r="B240" s="274">
        <f>[2]Одељења!E235</f>
        <v>0</v>
      </c>
      <c r="C240" s="223"/>
      <c r="D240" s="289">
        <f t="shared" si="180"/>
        <v>0</v>
      </c>
      <c r="E240" s="223"/>
      <c r="F240" s="222"/>
      <c r="G240" s="274">
        <f t="shared" si="181"/>
        <v>0</v>
      </c>
      <c r="H240" s="223"/>
      <c r="I240" s="223"/>
      <c r="J240" s="274">
        <f>ROUNDUP(I240/30,0)</f>
        <v>0</v>
      </c>
      <c r="K240" s="223"/>
      <c r="L240" s="223"/>
      <c r="M240" s="274">
        <f>ROUNDUP(L240/30,0)</f>
        <v>0</v>
      </c>
      <c r="N240" s="223"/>
      <c r="O240" s="223"/>
      <c r="P240" s="223"/>
      <c r="Q240" s="223"/>
      <c r="R240" s="223"/>
      <c r="T240" s="220" t="s">
        <v>406</v>
      </c>
      <c r="U240">
        <f>[2]Одељења!M235</f>
        <v>0</v>
      </c>
      <c r="V240" s="223"/>
      <c r="W240" s="290">
        <f t="shared" si="182"/>
        <v>0</v>
      </c>
      <c r="X240" s="223"/>
      <c r="Y240" s="222"/>
      <c r="Z240" s="291">
        <f t="shared" si="183"/>
        <v>0</v>
      </c>
      <c r="AA240" s="223"/>
      <c r="AB240" s="223"/>
      <c r="AC240" s="291">
        <f>ROUNDUP(AB240/30,0)</f>
        <v>0</v>
      </c>
      <c r="AD240" s="223"/>
      <c r="AE240" s="223"/>
      <c r="AF240" s="291">
        <f>ROUNDUP(AE240/30,0)</f>
        <v>0</v>
      </c>
      <c r="AG240" s="223"/>
      <c r="AH240" s="223"/>
      <c r="AI240" s="223"/>
      <c r="AJ240" s="223"/>
      <c r="AK240" s="223"/>
      <c r="AM240" s="220" t="s">
        <v>406</v>
      </c>
      <c r="AN240">
        <f>[2]Одељења!U235</f>
        <v>0</v>
      </c>
      <c r="AO240" s="223"/>
      <c r="AP240" s="292">
        <f t="shared" si="184"/>
        <v>0</v>
      </c>
      <c r="AQ240" s="223"/>
      <c r="AR240" s="222"/>
      <c r="AS240" s="276">
        <f t="shared" si="185"/>
        <v>0</v>
      </c>
      <c r="AT240" s="223"/>
      <c r="AU240" s="223"/>
      <c r="AV240" s="276">
        <f>ROUNDUP(AU240/30,0)</f>
        <v>0</v>
      </c>
      <c r="AW240" s="223"/>
      <c r="AX240" s="223"/>
      <c r="AY240" s="276">
        <f>ROUNDUP(AX240/30,0)</f>
        <v>0</v>
      </c>
      <c r="AZ240" s="223"/>
      <c r="BA240" s="223"/>
      <c r="BB240" s="223"/>
      <c r="BC240" s="223"/>
      <c r="BD240" s="223"/>
    </row>
    <row r="241" spans="1:56">
      <c r="A241" s="220" t="s">
        <v>407</v>
      </c>
      <c r="B241" s="274">
        <f>[2]Одељења!E236</f>
        <v>0</v>
      </c>
      <c r="C241" s="223"/>
      <c r="D241" s="289">
        <f t="shared" si="180"/>
        <v>0</v>
      </c>
      <c r="E241" s="223"/>
      <c r="F241" s="222"/>
      <c r="G241" s="274">
        <f t="shared" si="181"/>
        <v>0</v>
      </c>
      <c r="H241" s="223"/>
      <c r="I241" s="223"/>
      <c r="J241" s="274">
        <f>ROUNDUP(I241/30,0)</f>
        <v>0</v>
      </c>
      <c r="K241" s="223"/>
      <c r="L241" s="223"/>
      <c r="M241" s="274">
        <f>ROUNDUP(L241/30,0)</f>
        <v>0</v>
      </c>
      <c r="N241" s="223"/>
      <c r="O241" s="223"/>
      <c r="P241" s="223"/>
      <c r="Q241" s="223"/>
      <c r="R241" s="223"/>
      <c r="T241" s="220" t="s">
        <v>407</v>
      </c>
      <c r="U241">
        <f>[2]Одељења!M236</f>
        <v>0</v>
      </c>
      <c r="V241" s="223"/>
      <c r="W241" s="290">
        <f t="shared" si="182"/>
        <v>0</v>
      </c>
      <c r="X241" s="223"/>
      <c r="Y241" s="222"/>
      <c r="Z241" s="291">
        <f t="shared" si="183"/>
        <v>0</v>
      </c>
      <c r="AA241" s="223"/>
      <c r="AB241" s="223"/>
      <c r="AC241" s="291">
        <f>ROUNDUP(AB241/30,0)</f>
        <v>0</v>
      </c>
      <c r="AD241" s="223"/>
      <c r="AE241" s="223"/>
      <c r="AF241" s="291">
        <f>ROUNDUP(AE241/30,0)</f>
        <v>0</v>
      </c>
      <c r="AG241" s="223"/>
      <c r="AH241" s="223"/>
      <c r="AI241" s="223"/>
      <c r="AJ241" s="223"/>
      <c r="AK241" s="223"/>
      <c r="AM241" s="220" t="s">
        <v>407</v>
      </c>
      <c r="AN241">
        <f>[2]Одељења!U236</f>
        <v>0</v>
      </c>
      <c r="AO241" s="223"/>
      <c r="AP241" s="292">
        <f t="shared" si="184"/>
        <v>0</v>
      </c>
      <c r="AQ241" s="223"/>
      <c r="AR241" s="222"/>
      <c r="AS241" s="276">
        <f t="shared" si="185"/>
        <v>0</v>
      </c>
      <c r="AT241" s="223"/>
      <c r="AU241" s="223"/>
      <c r="AV241" s="276">
        <f>ROUNDUP(AU241/30,0)</f>
        <v>0</v>
      </c>
      <c r="AW241" s="223"/>
      <c r="AX241" s="223"/>
      <c r="AY241" s="276">
        <f>ROUNDUP(AX241/30,0)</f>
        <v>0</v>
      </c>
      <c r="AZ241" s="223"/>
      <c r="BA241" s="223"/>
      <c r="BB241" s="223"/>
      <c r="BC241" s="223"/>
      <c r="BD241" s="223"/>
    </row>
    <row r="242" spans="1:56">
      <c r="A242" s="220" t="s">
        <v>408</v>
      </c>
      <c r="B242" s="274">
        <f>[2]Одељења!E237</f>
        <v>0</v>
      </c>
      <c r="C242" s="223"/>
      <c r="D242" s="289">
        <f t="shared" si="180"/>
        <v>0</v>
      </c>
      <c r="E242" s="223"/>
      <c r="F242" s="222"/>
      <c r="G242" s="274">
        <f t="shared" si="181"/>
        <v>0</v>
      </c>
      <c r="H242" s="223"/>
      <c r="I242" s="223"/>
      <c r="J242" s="274">
        <f>ROUNDUP(I242/30,0)</f>
        <v>0</v>
      </c>
      <c r="K242" s="223"/>
      <c r="L242" s="223"/>
      <c r="M242" s="274">
        <f>ROUNDUP(L242/30,0)</f>
        <v>0</v>
      </c>
      <c r="N242" s="223"/>
      <c r="O242" s="223"/>
      <c r="P242" s="223"/>
      <c r="Q242" s="223"/>
      <c r="R242" s="223"/>
      <c r="T242" s="220" t="s">
        <v>408</v>
      </c>
      <c r="U242">
        <f>[2]Одељења!M237</f>
        <v>0</v>
      </c>
      <c r="V242" s="223"/>
      <c r="W242" s="290">
        <f t="shared" si="182"/>
        <v>0</v>
      </c>
      <c r="X242" s="223"/>
      <c r="Y242" s="222"/>
      <c r="Z242" s="291">
        <f t="shared" si="183"/>
        <v>0</v>
      </c>
      <c r="AA242" s="223"/>
      <c r="AB242" s="223"/>
      <c r="AC242" s="291">
        <f>ROUNDUP(AB242/30,0)</f>
        <v>0</v>
      </c>
      <c r="AD242" s="223"/>
      <c r="AE242" s="223"/>
      <c r="AF242" s="291">
        <f>ROUNDUP(AE242/30,0)</f>
        <v>0</v>
      </c>
      <c r="AG242" s="223"/>
      <c r="AH242" s="223"/>
      <c r="AI242" s="223"/>
      <c r="AJ242" s="223"/>
      <c r="AK242" s="223"/>
      <c r="AM242" s="220" t="s">
        <v>408</v>
      </c>
      <c r="AN242">
        <f>[2]Одељења!U237</f>
        <v>0</v>
      </c>
      <c r="AO242" s="223"/>
      <c r="AP242" s="292">
        <f t="shared" si="184"/>
        <v>0</v>
      </c>
      <c r="AQ242" s="223"/>
      <c r="AR242" s="222"/>
      <c r="AS242" s="276">
        <f t="shared" si="185"/>
        <v>0</v>
      </c>
      <c r="AT242" s="223"/>
      <c r="AU242" s="223"/>
      <c r="AV242" s="276">
        <f>ROUNDUP(AU242/30,0)</f>
        <v>0</v>
      </c>
      <c r="AW242" s="223"/>
      <c r="AX242" s="223"/>
      <c r="AY242" s="276">
        <f>ROUNDUP(AX242/30,0)</f>
        <v>0</v>
      </c>
      <c r="AZ242" s="223"/>
      <c r="BA242" s="223"/>
      <c r="BB242" s="223"/>
      <c r="BC242" s="223"/>
      <c r="BD242" s="223"/>
    </row>
    <row r="243" spans="1:56">
      <c r="A243" s="225" t="s">
        <v>409</v>
      </c>
      <c r="B243" s="293">
        <f>[2]Одељења!E238</f>
        <v>0</v>
      </c>
      <c r="C243" s="227"/>
      <c r="D243" s="294">
        <f t="shared" si="180"/>
        <v>0</v>
      </c>
      <c r="E243" s="227"/>
      <c r="F243" s="252"/>
      <c r="G243" s="293">
        <f t="shared" si="181"/>
        <v>0</v>
      </c>
      <c r="H243" s="227"/>
      <c r="I243" s="227"/>
      <c r="J243" s="293">
        <f>ROUNDUP(I243/30,0)</f>
        <v>0</v>
      </c>
      <c r="K243" s="227"/>
      <c r="L243" s="227"/>
      <c r="M243" s="293">
        <f>ROUNDUP(L243/30,0)</f>
        <v>0</v>
      </c>
      <c r="N243" s="227"/>
      <c r="O243" s="227"/>
      <c r="P243" s="227"/>
      <c r="Q243" s="227"/>
      <c r="R243" s="227"/>
      <c r="T243" s="225" t="s">
        <v>409</v>
      </c>
      <c r="U243">
        <f>[2]Одељења!M238</f>
        <v>0</v>
      </c>
      <c r="V243" s="227"/>
      <c r="W243" s="295">
        <f t="shared" si="182"/>
        <v>0</v>
      </c>
      <c r="X243" s="227"/>
      <c r="Y243" s="252"/>
      <c r="Z243" s="296">
        <f t="shared" si="183"/>
        <v>0</v>
      </c>
      <c r="AA243" s="227"/>
      <c r="AB243" s="227"/>
      <c r="AC243" s="296">
        <f>ROUNDUP(AB243/30,0)</f>
        <v>0</v>
      </c>
      <c r="AD243" s="227"/>
      <c r="AE243" s="227"/>
      <c r="AF243" s="296">
        <f>ROUNDUP(AE243/30,0)</f>
        <v>0</v>
      </c>
      <c r="AG243" s="227"/>
      <c r="AH243" s="227"/>
      <c r="AI243" s="227"/>
      <c r="AJ243" s="227"/>
      <c r="AK243" s="227"/>
      <c r="AM243" s="225" t="s">
        <v>409</v>
      </c>
      <c r="AN243">
        <f>[2]Одељења!U238</f>
        <v>0</v>
      </c>
      <c r="AO243" s="227"/>
      <c r="AP243" s="297">
        <f t="shared" si="184"/>
        <v>0</v>
      </c>
      <c r="AQ243" s="227"/>
      <c r="AR243" s="252"/>
      <c r="AS243" s="298">
        <f t="shared" si="185"/>
        <v>0</v>
      </c>
      <c r="AT243" s="227"/>
      <c r="AU243" s="227"/>
      <c r="AV243" s="298">
        <f>ROUNDUP(AU243/30,0)</f>
        <v>0</v>
      </c>
      <c r="AW243" s="227"/>
      <c r="AX243" s="227"/>
      <c r="AY243" s="298">
        <f>ROUNDUP(AX243/30,0)</f>
        <v>0</v>
      </c>
      <c r="AZ243" s="227"/>
      <c r="BA243" s="227"/>
      <c r="BB243" s="227"/>
      <c r="BC243" s="227"/>
      <c r="BD243" s="227"/>
    </row>
    <row r="244" spans="1:56">
      <c r="A244" s="313" t="s">
        <v>13</v>
      </c>
      <c r="B244" s="314">
        <f t="shared" ref="B244:R244" si="186">SUM(B236:B243)</f>
        <v>0</v>
      </c>
      <c r="C244" s="314">
        <f t="shared" si="186"/>
        <v>0</v>
      </c>
      <c r="D244" s="314">
        <f t="shared" si="186"/>
        <v>0</v>
      </c>
      <c r="E244" s="314">
        <f t="shared" si="186"/>
        <v>0</v>
      </c>
      <c r="F244" s="314">
        <f t="shared" si="186"/>
        <v>0</v>
      </c>
      <c r="G244" s="314">
        <f t="shared" si="186"/>
        <v>0</v>
      </c>
      <c r="H244" s="314">
        <f t="shared" si="186"/>
        <v>0</v>
      </c>
      <c r="I244" s="314">
        <f t="shared" si="186"/>
        <v>0</v>
      </c>
      <c r="J244" s="314">
        <f t="shared" si="186"/>
        <v>0</v>
      </c>
      <c r="K244" s="314">
        <f t="shared" si="186"/>
        <v>0</v>
      </c>
      <c r="L244" s="314">
        <f t="shared" si="186"/>
        <v>0</v>
      </c>
      <c r="M244" s="314">
        <f t="shared" si="186"/>
        <v>0</v>
      </c>
      <c r="N244" s="314">
        <f t="shared" si="186"/>
        <v>0</v>
      </c>
      <c r="O244" s="314">
        <f t="shared" si="186"/>
        <v>0</v>
      </c>
      <c r="P244" s="314">
        <f t="shared" si="186"/>
        <v>0</v>
      </c>
      <c r="Q244" s="314">
        <f t="shared" si="186"/>
        <v>0</v>
      </c>
      <c r="R244" s="314">
        <f t="shared" si="186"/>
        <v>0</v>
      </c>
      <c r="T244" s="301" t="s">
        <v>13</v>
      </c>
      <c r="U244" s="302">
        <f t="shared" ref="U244:AK244" si="187">SUM(U236:U243)</f>
        <v>0</v>
      </c>
      <c r="V244" s="302">
        <f t="shared" si="187"/>
        <v>0</v>
      </c>
      <c r="W244" s="302">
        <f t="shared" si="187"/>
        <v>0</v>
      </c>
      <c r="X244" s="302">
        <f t="shared" si="187"/>
        <v>0</v>
      </c>
      <c r="Y244" s="302">
        <f t="shared" si="187"/>
        <v>0</v>
      </c>
      <c r="Z244" s="302">
        <f t="shared" si="187"/>
        <v>0</v>
      </c>
      <c r="AA244" s="302">
        <f t="shared" si="187"/>
        <v>0</v>
      </c>
      <c r="AB244" s="302">
        <f t="shared" si="187"/>
        <v>0</v>
      </c>
      <c r="AC244" s="302">
        <f t="shared" si="187"/>
        <v>0</v>
      </c>
      <c r="AD244" s="302">
        <f t="shared" si="187"/>
        <v>0</v>
      </c>
      <c r="AE244" s="302">
        <f t="shared" si="187"/>
        <v>0</v>
      </c>
      <c r="AF244" s="302">
        <f t="shared" si="187"/>
        <v>0</v>
      </c>
      <c r="AG244" s="302">
        <f t="shared" si="187"/>
        <v>0</v>
      </c>
      <c r="AH244" s="302">
        <f t="shared" si="187"/>
        <v>0</v>
      </c>
      <c r="AI244" s="302">
        <f t="shared" si="187"/>
        <v>0</v>
      </c>
      <c r="AJ244" s="302">
        <f t="shared" si="187"/>
        <v>0</v>
      </c>
      <c r="AK244" s="302">
        <f t="shared" si="187"/>
        <v>0</v>
      </c>
      <c r="AM244" s="303" t="s">
        <v>13</v>
      </c>
      <c r="AN244" s="304">
        <f t="shared" ref="AN244:BD244" si="188">SUM(AN236:AN243)</f>
        <v>0</v>
      </c>
      <c r="AO244" s="304">
        <f t="shared" si="188"/>
        <v>0</v>
      </c>
      <c r="AP244" s="304">
        <f t="shared" si="188"/>
        <v>0</v>
      </c>
      <c r="AQ244" s="304">
        <f t="shared" si="188"/>
        <v>0</v>
      </c>
      <c r="AR244" s="304">
        <f t="shared" si="188"/>
        <v>0</v>
      </c>
      <c r="AS244" s="304">
        <f t="shared" si="188"/>
        <v>0</v>
      </c>
      <c r="AT244" s="304">
        <f t="shared" si="188"/>
        <v>0</v>
      </c>
      <c r="AU244" s="304">
        <f t="shared" si="188"/>
        <v>0</v>
      </c>
      <c r="AV244" s="304">
        <f t="shared" si="188"/>
        <v>0</v>
      </c>
      <c r="AW244" s="304">
        <f t="shared" si="188"/>
        <v>0</v>
      </c>
      <c r="AX244" s="304">
        <f t="shared" si="188"/>
        <v>0</v>
      </c>
      <c r="AY244" s="304">
        <f t="shared" si="188"/>
        <v>0</v>
      </c>
      <c r="AZ244" s="304">
        <f t="shared" si="188"/>
        <v>0</v>
      </c>
      <c r="BA244" s="304">
        <f t="shared" si="188"/>
        <v>0</v>
      </c>
      <c r="BB244" s="304">
        <f t="shared" si="188"/>
        <v>0</v>
      </c>
      <c r="BC244" s="304">
        <f t="shared" si="188"/>
        <v>0</v>
      </c>
      <c r="BD244" s="304">
        <f t="shared" si="188"/>
        <v>0</v>
      </c>
    </row>
    <row r="245" spans="1:56">
      <c r="A245" s="315">
        <f>'[2]Подаци о школи'!B27</f>
        <v>0</v>
      </c>
      <c r="T245" s="315">
        <f>'[2]Подаци о школи'!B27</f>
        <v>0</v>
      </c>
      <c r="AM245" s="315">
        <f>'[2]Подаци о школи'!B27</f>
        <v>0</v>
      </c>
    </row>
    <row r="246" spans="1:56" s="214" customFormat="1" ht="84">
      <c r="A246" s="280" t="s">
        <v>484</v>
      </c>
      <c r="B246" s="281" t="s">
        <v>396</v>
      </c>
      <c r="C246" s="282" t="s">
        <v>416</v>
      </c>
      <c r="D246" s="282" t="s">
        <v>459</v>
      </c>
      <c r="E246" s="282" t="s">
        <v>417</v>
      </c>
      <c r="F246" s="282" t="s">
        <v>418</v>
      </c>
      <c r="G246" s="282" t="s">
        <v>460</v>
      </c>
      <c r="H246" s="282" t="s">
        <v>419</v>
      </c>
      <c r="I246" s="282" t="s">
        <v>431</v>
      </c>
      <c r="J246" s="282" t="s">
        <v>461</v>
      </c>
      <c r="K246" s="282" t="s">
        <v>462</v>
      </c>
      <c r="L246" s="282" t="s">
        <v>433</v>
      </c>
      <c r="M246" s="282" t="s">
        <v>463</v>
      </c>
      <c r="N246" s="282" t="s">
        <v>434</v>
      </c>
      <c r="O246" s="282" t="s">
        <v>435</v>
      </c>
      <c r="P246" s="282" t="s">
        <v>436</v>
      </c>
      <c r="Q246" s="282" t="s">
        <v>437</v>
      </c>
      <c r="R246" s="282" t="s">
        <v>438</v>
      </c>
      <c r="T246" s="283" t="s">
        <v>484</v>
      </c>
      <c r="U246" s="284" t="s">
        <v>396</v>
      </c>
      <c r="V246" s="285" t="s">
        <v>416</v>
      </c>
      <c r="W246" s="285" t="s">
        <v>459</v>
      </c>
      <c r="X246" s="285" t="s">
        <v>417</v>
      </c>
      <c r="Y246" s="285" t="s">
        <v>418</v>
      </c>
      <c r="Z246" s="285" t="s">
        <v>460</v>
      </c>
      <c r="AA246" s="285" t="s">
        <v>419</v>
      </c>
      <c r="AB246" s="285" t="s">
        <v>431</v>
      </c>
      <c r="AC246" s="285" t="s">
        <v>461</v>
      </c>
      <c r="AD246" s="285" t="s">
        <v>462</v>
      </c>
      <c r="AE246" s="285" t="s">
        <v>433</v>
      </c>
      <c r="AF246" s="285" t="s">
        <v>463</v>
      </c>
      <c r="AG246" s="285" t="s">
        <v>434</v>
      </c>
      <c r="AH246" s="285" t="s">
        <v>435</v>
      </c>
      <c r="AI246" s="285" t="s">
        <v>436</v>
      </c>
      <c r="AJ246" s="285" t="s">
        <v>437</v>
      </c>
      <c r="AK246" s="285" t="s">
        <v>438</v>
      </c>
      <c r="AM246" s="286" t="s">
        <v>484</v>
      </c>
      <c r="AN246" s="287" t="s">
        <v>396</v>
      </c>
      <c r="AO246" s="288" t="s">
        <v>416</v>
      </c>
      <c r="AP246" s="288" t="s">
        <v>459</v>
      </c>
      <c r="AQ246" s="288" t="s">
        <v>417</v>
      </c>
      <c r="AR246" s="288" t="s">
        <v>418</v>
      </c>
      <c r="AS246" s="288" t="s">
        <v>460</v>
      </c>
      <c r="AT246" s="288" t="s">
        <v>419</v>
      </c>
      <c r="AU246" s="288" t="s">
        <v>431</v>
      </c>
      <c r="AV246" s="288" t="s">
        <v>461</v>
      </c>
      <c r="AW246" s="288" t="s">
        <v>462</v>
      </c>
      <c r="AX246" s="288" t="s">
        <v>433</v>
      </c>
      <c r="AY246" s="288" t="s">
        <v>463</v>
      </c>
      <c r="AZ246" s="288" t="s">
        <v>434</v>
      </c>
      <c r="BA246" s="288" t="s">
        <v>435</v>
      </c>
      <c r="BB246" s="288" t="s">
        <v>436</v>
      </c>
      <c r="BC246" s="288" t="s">
        <v>437</v>
      </c>
      <c r="BD246" s="288" t="s">
        <v>438</v>
      </c>
    </row>
    <row r="247" spans="1:56">
      <c r="A247" s="220" t="s">
        <v>402</v>
      </c>
      <c r="B247" s="274">
        <f>[2]Одељења!E242</f>
        <v>0</v>
      </c>
      <c r="C247" s="222"/>
      <c r="D247" s="289">
        <f>ROUNDUP(C247/30,0)</f>
        <v>0</v>
      </c>
      <c r="E247" s="222"/>
      <c r="F247" s="222"/>
      <c r="G247" s="274">
        <f>ROUNDUP(F247/30,0)</f>
        <v>0</v>
      </c>
      <c r="H247" s="223"/>
      <c r="I247" s="274"/>
      <c r="J247" s="274"/>
      <c r="K247" s="274"/>
      <c r="L247" s="274"/>
      <c r="M247" s="274"/>
      <c r="N247" s="274"/>
      <c r="O247" s="274"/>
      <c r="P247" s="274"/>
      <c r="Q247" s="223"/>
      <c r="R247" s="223"/>
      <c r="T247" s="220" t="s">
        <v>402</v>
      </c>
      <c r="U247">
        <f>[2]Одељења!M242</f>
        <v>0</v>
      </c>
      <c r="V247" s="222"/>
      <c r="W247" s="290">
        <f>ROUNDUP(V247/30,0)</f>
        <v>0</v>
      </c>
      <c r="X247" s="222"/>
      <c r="Y247" s="222"/>
      <c r="Z247" s="291">
        <f>ROUNDUP(Y247/30,0)</f>
        <v>0</v>
      </c>
      <c r="AA247" s="223"/>
      <c r="AB247" s="291"/>
      <c r="AC247" s="291"/>
      <c r="AD247" s="291"/>
      <c r="AE247" s="291"/>
      <c r="AF247" s="291"/>
      <c r="AG247" s="291"/>
      <c r="AH247" s="291"/>
      <c r="AI247" s="291"/>
      <c r="AJ247" s="223"/>
      <c r="AK247" s="223"/>
      <c r="AM247" s="220" t="s">
        <v>402</v>
      </c>
      <c r="AN247">
        <f>[2]Одељења!U242</f>
        <v>0</v>
      </c>
      <c r="AO247" s="222"/>
      <c r="AP247" s="292">
        <f>ROUNDUP(AO247/30,0)</f>
        <v>0</v>
      </c>
      <c r="AQ247" s="222"/>
      <c r="AR247" s="222"/>
      <c r="AS247" s="276">
        <f>ROUNDUP(AR247/30,0)</f>
        <v>0</v>
      </c>
      <c r="AT247" s="223"/>
      <c r="AU247" s="276"/>
      <c r="AV247" s="276"/>
      <c r="AW247" s="276"/>
      <c r="AX247" s="276"/>
      <c r="AY247" s="276"/>
      <c r="AZ247" s="276"/>
      <c r="BA247" s="276"/>
      <c r="BB247" s="276"/>
      <c r="BC247" s="223"/>
      <c r="BD247" s="223"/>
    </row>
    <row r="248" spans="1:56">
      <c r="A248" s="220" t="s">
        <v>403</v>
      </c>
      <c r="B248" s="274">
        <f>[2]Одељења!E243</f>
        <v>0</v>
      </c>
      <c r="C248" s="223"/>
      <c r="D248" s="289">
        <f t="shared" ref="D248:D254" si="189">ROUNDUP(C248/30,0)</f>
        <v>0</v>
      </c>
      <c r="E248" s="223"/>
      <c r="F248" s="222"/>
      <c r="G248" s="274">
        <f t="shared" ref="G248:G254" si="190">ROUNDUP(F248/30,0)</f>
        <v>0</v>
      </c>
      <c r="H248" s="223"/>
      <c r="I248" s="274"/>
      <c r="J248" s="274"/>
      <c r="K248" s="274"/>
      <c r="L248" s="274"/>
      <c r="M248" s="274"/>
      <c r="N248" s="274"/>
      <c r="O248" s="274"/>
      <c r="P248" s="274"/>
      <c r="Q248" s="223"/>
      <c r="R248" s="223"/>
      <c r="T248" s="220" t="s">
        <v>403</v>
      </c>
      <c r="U248">
        <f>[2]Одељења!M243</f>
        <v>0</v>
      </c>
      <c r="V248" s="223"/>
      <c r="W248" s="290">
        <f t="shared" ref="W248:W254" si="191">ROUNDUP(V248/30,0)</f>
        <v>0</v>
      </c>
      <c r="X248" s="223"/>
      <c r="Y248" s="222"/>
      <c r="Z248" s="291">
        <f t="shared" ref="Z248:Z254" si="192">ROUNDUP(Y248/30,0)</f>
        <v>0</v>
      </c>
      <c r="AA248" s="223"/>
      <c r="AB248" s="291"/>
      <c r="AC248" s="291"/>
      <c r="AD248" s="291"/>
      <c r="AE248" s="291"/>
      <c r="AF248" s="291"/>
      <c r="AG248" s="291"/>
      <c r="AH248" s="291"/>
      <c r="AI248" s="291"/>
      <c r="AJ248" s="223"/>
      <c r="AK248" s="223"/>
      <c r="AM248" s="220" t="s">
        <v>403</v>
      </c>
      <c r="AN248">
        <f>[2]Одељења!U243</f>
        <v>0</v>
      </c>
      <c r="AO248" s="223"/>
      <c r="AP248" s="292">
        <f t="shared" ref="AP248:AP254" si="193">ROUNDUP(AO248/30,0)</f>
        <v>0</v>
      </c>
      <c r="AQ248" s="223"/>
      <c r="AR248" s="222"/>
      <c r="AS248" s="276">
        <f t="shared" ref="AS248:AS254" si="194">ROUNDUP(AR248/30,0)</f>
        <v>0</v>
      </c>
      <c r="AT248" s="223"/>
      <c r="AU248" s="276"/>
      <c r="AV248" s="276"/>
      <c r="AW248" s="276"/>
      <c r="AX248" s="276"/>
      <c r="AY248" s="276"/>
      <c r="AZ248" s="276"/>
      <c r="BA248" s="276"/>
      <c r="BB248" s="276"/>
      <c r="BC248" s="223"/>
      <c r="BD248" s="223"/>
    </row>
    <row r="249" spans="1:56">
      <c r="A249" s="220" t="s">
        <v>404</v>
      </c>
      <c r="B249" s="274">
        <f>[2]Одељења!E244</f>
        <v>0</v>
      </c>
      <c r="C249" s="223"/>
      <c r="D249" s="289">
        <f t="shared" si="189"/>
        <v>0</v>
      </c>
      <c r="E249" s="223"/>
      <c r="F249" s="222"/>
      <c r="G249" s="274">
        <f t="shared" si="190"/>
        <v>0</v>
      </c>
      <c r="H249" s="223"/>
      <c r="I249" s="274"/>
      <c r="J249" s="274"/>
      <c r="K249" s="274"/>
      <c r="L249" s="274"/>
      <c r="M249" s="274"/>
      <c r="N249" s="274"/>
      <c r="O249" s="274"/>
      <c r="P249" s="274"/>
      <c r="Q249" s="223"/>
      <c r="R249" s="223"/>
      <c r="T249" s="220" t="s">
        <v>404</v>
      </c>
      <c r="U249">
        <f>[2]Одељења!M244</f>
        <v>0</v>
      </c>
      <c r="V249" s="223"/>
      <c r="W249" s="290">
        <f t="shared" si="191"/>
        <v>0</v>
      </c>
      <c r="X249" s="223"/>
      <c r="Y249" s="222"/>
      <c r="Z249" s="291">
        <f t="shared" si="192"/>
        <v>0</v>
      </c>
      <c r="AA249" s="223"/>
      <c r="AB249" s="291"/>
      <c r="AC249" s="291"/>
      <c r="AD249" s="291"/>
      <c r="AE249" s="291"/>
      <c r="AF249" s="291"/>
      <c r="AG249" s="291"/>
      <c r="AH249" s="291"/>
      <c r="AI249" s="291"/>
      <c r="AJ249" s="223"/>
      <c r="AK249" s="223"/>
      <c r="AM249" s="220" t="s">
        <v>404</v>
      </c>
      <c r="AN249">
        <f>[2]Одељења!U244</f>
        <v>0</v>
      </c>
      <c r="AO249" s="223"/>
      <c r="AP249" s="292">
        <f t="shared" si="193"/>
        <v>0</v>
      </c>
      <c r="AQ249" s="223"/>
      <c r="AR249" s="222"/>
      <c r="AS249" s="276">
        <f t="shared" si="194"/>
        <v>0</v>
      </c>
      <c r="AT249" s="223"/>
      <c r="AU249" s="276"/>
      <c r="AV249" s="276"/>
      <c r="AW249" s="276"/>
      <c r="AX249" s="276"/>
      <c r="AY249" s="276"/>
      <c r="AZ249" s="276"/>
      <c r="BA249" s="276"/>
      <c r="BB249" s="276"/>
      <c r="BC249" s="223"/>
      <c r="BD249" s="223"/>
    </row>
    <row r="250" spans="1:56">
      <c r="A250" s="220" t="s">
        <v>405</v>
      </c>
      <c r="B250" s="274">
        <f>[2]Одељења!E245</f>
        <v>0</v>
      </c>
      <c r="C250" s="223"/>
      <c r="D250" s="289">
        <f t="shared" si="189"/>
        <v>0</v>
      </c>
      <c r="E250" s="223"/>
      <c r="F250" s="222"/>
      <c r="G250" s="274">
        <f t="shared" si="190"/>
        <v>0</v>
      </c>
      <c r="H250" s="223"/>
      <c r="I250" s="274"/>
      <c r="J250" s="274"/>
      <c r="K250" s="274"/>
      <c r="L250" s="274"/>
      <c r="M250" s="274"/>
      <c r="N250" s="274"/>
      <c r="O250" s="274"/>
      <c r="P250" s="274"/>
      <c r="Q250" s="223"/>
      <c r="R250" s="223"/>
      <c r="T250" s="220" t="s">
        <v>405</v>
      </c>
      <c r="U250">
        <f>[2]Одељења!M245</f>
        <v>0</v>
      </c>
      <c r="V250" s="223"/>
      <c r="W250" s="290">
        <f t="shared" si="191"/>
        <v>0</v>
      </c>
      <c r="X250" s="223"/>
      <c r="Y250" s="222"/>
      <c r="Z250" s="291">
        <f t="shared" si="192"/>
        <v>0</v>
      </c>
      <c r="AA250" s="223"/>
      <c r="AB250" s="291"/>
      <c r="AC250" s="291"/>
      <c r="AD250" s="291"/>
      <c r="AE250" s="291"/>
      <c r="AF250" s="291"/>
      <c r="AG250" s="291"/>
      <c r="AH250" s="291"/>
      <c r="AI250" s="291"/>
      <c r="AJ250" s="223"/>
      <c r="AK250" s="223"/>
      <c r="AM250" s="220" t="s">
        <v>405</v>
      </c>
      <c r="AN250">
        <f>[2]Одељења!U245</f>
        <v>0</v>
      </c>
      <c r="AO250" s="223"/>
      <c r="AP250" s="292">
        <f t="shared" si="193"/>
        <v>0</v>
      </c>
      <c r="AQ250" s="223"/>
      <c r="AR250" s="222"/>
      <c r="AS250" s="276">
        <f t="shared" si="194"/>
        <v>0</v>
      </c>
      <c r="AT250" s="223"/>
      <c r="AU250" s="276"/>
      <c r="AV250" s="276"/>
      <c r="AW250" s="276"/>
      <c r="AX250" s="276"/>
      <c r="AY250" s="276"/>
      <c r="AZ250" s="276"/>
      <c r="BA250" s="276"/>
      <c r="BB250" s="276"/>
      <c r="BC250" s="223"/>
      <c r="BD250" s="223"/>
    </row>
    <row r="251" spans="1:56">
      <c r="A251" s="220" t="s">
        <v>406</v>
      </c>
      <c r="B251" s="274">
        <f>[2]Одељења!E246</f>
        <v>0</v>
      </c>
      <c r="C251" s="223"/>
      <c r="D251" s="289">
        <f t="shared" si="189"/>
        <v>0</v>
      </c>
      <c r="E251" s="223"/>
      <c r="F251" s="222"/>
      <c r="G251" s="274">
        <f t="shared" si="190"/>
        <v>0</v>
      </c>
      <c r="H251" s="223"/>
      <c r="I251" s="223"/>
      <c r="J251" s="274">
        <f>ROUNDUP(I251/30,0)</f>
        <v>0</v>
      </c>
      <c r="K251" s="223"/>
      <c r="L251" s="223"/>
      <c r="M251" s="274">
        <f>ROUNDUP(L251/30,0)</f>
        <v>0</v>
      </c>
      <c r="N251" s="223"/>
      <c r="O251" s="223"/>
      <c r="P251" s="223"/>
      <c r="Q251" s="223"/>
      <c r="R251" s="223"/>
      <c r="T251" s="220" t="s">
        <v>406</v>
      </c>
      <c r="U251">
        <f>[2]Одељења!M246</f>
        <v>0</v>
      </c>
      <c r="V251" s="223"/>
      <c r="W251" s="290">
        <f t="shared" si="191"/>
        <v>0</v>
      </c>
      <c r="X251" s="223"/>
      <c r="Y251" s="222"/>
      <c r="Z251" s="291">
        <f t="shared" si="192"/>
        <v>0</v>
      </c>
      <c r="AA251" s="223"/>
      <c r="AB251" s="223"/>
      <c r="AC251" s="291">
        <f>ROUNDUP(AB251/30,0)</f>
        <v>0</v>
      </c>
      <c r="AD251" s="223"/>
      <c r="AE251" s="223"/>
      <c r="AF251" s="291">
        <f>ROUNDUP(AE251/30,0)</f>
        <v>0</v>
      </c>
      <c r="AG251" s="223"/>
      <c r="AH251" s="223"/>
      <c r="AI251" s="223"/>
      <c r="AJ251" s="223"/>
      <c r="AK251" s="223"/>
      <c r="AM251" s="220" t="s">
        <v>406</v>
      </c>
      <c r="AN251">
        <f>[2]Одељења!U246</f>
        <v>0</v>
      </c>
      <c r="AO251" s="223"/>
      <c r="AP251" s="292">
        <f t="shared" si="193"/>
        <v>0</v>
      </c>
      <c r="AQ251" s="223"/>
      <c r="AR251" s="222"/>
      <c r="AS251" s="276">
        <f t="shared" si="194"/>
        <v>0</v>
      </c>
      <c r="AT251" s="223"/>
      <c r="AU251" s="223"/>
      <c r="AV251" s="276">
        <f>ROUNDUP(AU251/30,0)</f>
        <v>0</v>
      </c>
      <c r="AW251" s="223"/>
      <c r="AX251" s="223"/>
      <c r="AY251" s="276">
        <f>ROUNDUP(AX251/30,0)</f>
        <v>0</v>
      </c>
      <c r="AZ251" s="223"/>
      <c r="BA251" s="223"/>
      <c r="BB251" s="223"/>
      <c r="BC251" s="223"/>
      <c r="BD251" s="223"/>
    </row>
    <row r="252" spans="1:56">
      <c r="A252" s="220" t="s">
        <v>407</v>
      </c>
      <c r="B252" s="274">
        <f>[2]Одељења!E247</f>
        <v>0</v>
      </c>
      <c r="C252" s="223"/>
      <c r="D252" s="289">
        <f t="shared" si="189"/>
        <v>0</v>
      </c>
      <c r="E252" s="223"/>
      <c r="F252" s="222"/>
      <c r="G252" s="274">
        <f t="shared" si="190"/>
        <v>0</v>
      </c>
      <c r="H252" s="223"/>
      <c r="I252" s="223"/>
      <c r="J252" s="274">
        <f>ROUNDUP(I252/30,0)</f>
        <v>0</v>
      </c>
      <c r="K252" s="223"/>
      <c r="L252" s="223"/>
      <c r="M252" s="274">
        <f>ROUNDUP(L252/30,0)</f>
        <v>0</v>
      </c>
      <c r="N252" s="223"/>
      <c r="O252" s="223"/>
      <c r="P252" s="223"/>
      <c r="Q252" s="223"/>
      <c r="R252" s="223"/>
      <c r="T252" s="220" t="s">
        <v>407</v>
      </c>
      <c r="U252">
        <f>[2]Одељења!M247</f>
        <v>0</v>
      </c>
      <c r="V252" s="223"/>
      <c r="W252" s="290">
        <f t="shared" si="191"/>
        <v>0</v>
      </c>
      <c r="X252" s="223"/>
      <c r="Y252" s="222"/>
      <c r="Z252" s="291">
        <f t="shared" si="192"/>
        <v>0</v>
      </c>
      <c r="AA252" s="223"/>
      <c r="AB252" s="223"/>
      <c r="AC252" s="291">
        <f>ROUNDUP(AB252/30,0)</f>
        <v>0</v>
      </c>
      <c r="AD252" s="223"/>
      <c r="AE252" s="223"/>
      <c r="AF252" s="291">
        <f>ROUNDUP(AE252/30,0)</f>
        <v>0</v>
      </c>
      <c r="AG252" s="223"/>
      <c r="AH252" s="223"/>
      <c r="AI252" s="223"/>
      <c r="AJ252" s="223"/>
      <c r="AK252" s="223"/>
      <c r="AM252" s="220" t="s">
        <v>407</v>
      </c>
      <c r="AN252">
        <f>[2]Одељења!U247</f>
        <v>0</v>
      </c>
      <c r="AO252" s="223"/>
      <c r="AP252" s="292">
        <f t="shared" si="193"/>
        <v>0</v>
      </c>
      <c r="AQ252" s="223"/>
      <c r="AR252" s="222"/>
      <c r="AS252" s="276">
        <f t="shared" si="194"/>
        <v>0</v>
      </c>
      <c r="AT252" s="223"/>
      <c r="AU252" s="223"/>
      <c r="AV252" s="276">
        <f>ROUNDUP(AU252/30,0)</f>
        <v>0</v>
      </c>
      <c r="AW252" s="223"/>
      <c r="AX252" s="223"/>
      <c r="AY252" s="276">
        <f>ROUNDUP(AX252/30,0)</f>
        <v>0</v>
      </c>
      <c r="AZ252" s="223"/>
      <c r="BA252" s="223"/>
      <c r="BB252" s="223"/>
      <c r="BC252" s="223"/>
      <c r="BD252" s="223"/>
    </row>
    <row r="253" spans="1:56">
      <c r="A253" s="220" t="s">
        <v>408</v>
      </c>
      <c r="B253" s="274">
        <f>[2]Одељења!E248</f>
        <v>0</v>
      </c>
      <c r="C253" s="223"/>
      <c r="D253" s="289">
        <f t="shared" si="189"/>
        <v>0</v>
      </c>
      <c r="E253" s="223"/>
      <c r="F253" s="222"/>
      <c r="G253" s="274">
        <f t="shared" si="190"/>
        <v>0</v>
      </c>
      <c r="H253" s="223"/>
      <c r="I253" s="223"/>
      <c r="J253" s="274">
        <f>ROUNDUP(I253/30,0)</f>
        <v>0</v>
      </c>
      <c r="K253" s="223"/>
      <c r="L253" s="223"/>
      <c r="M253" s="274">
        <f>ROUNDUP(L253/30,0)</f>
        <v>0</v>
      </c>
      <c r="N253" s="223"/>
      <c r="O253" s="223"/>
      <c r="P253" s="223"/>
      <c r="Q253" s="223"/>
      <c r="R253" s="223"/>
      <c r="T253" s="220" t="s">
        <v>408</v>
      </c>
      <c r="U253">
        <f>[2]Одељења!M248</f>
        <v>0</v>
      </c>
      <c r="V253" s="223"/>
      <c r="W253" s="290">
        <f t="shared" si="191"/>
        <v>0</v>
      </c>
      <c r="X253" s="223"/>
      <c r="Y253" s="222"/>
      <c r="Z253" s="291">
        <f t="shared" si="192"/>
        <v>0</v>
      </c>
      <c r="AA253" s="223"/>
      <c r="AB253" s="223"/>
      <c r="AC253" s="291">
        <f>ROUNDUP(AB253/30,0)</f>
        <v>0</v>
      </c>
      <c r="AD253" s="223"/>
      <c r="AE253" s="223"/>
      <c r="AF253" s="291">
        <f>ROUNDUP(AE253/30,0)</f>
        <v>0</v>
      </c>
      <c r="AG253" s="223"/>
      <c r="AH253" s="223"/>
      <c r="AI253" s="223"/>
      <c r="AJ253" s="223"/>
      <c r="AK253" s="223"/>
      <c r="AM253" s="220" t="s">
        <v>408</v>
      </c>
      <c r="AN253">
        <f>[2]Одељења!U248</f>
        <v>0</v>
      </c>
      <c r="AO253" s="223"/>
      <c r="AP253" s="292">
        <f t="shared" si="193"/>
        <v>0</v>
      </c>
      <c r="AQ253" s="223"/>
      <c r="AR253" s="222"/>
      <c r="AS253" s="276">
        <f t="shared" si="194"/>
        <v>0</v>
      </c>
      <c r="AT253" s="223"/>
      <c r="AU253" s="223"/>
      <c r="AV253" s="276">
        <f>ROUNDUP(AU253/30,0)</f>
        <v>0</v>
      </c>
      <c r="AW253" s="223"/>
      <c r="AX253" s="223"/>
      <c r="AY253" s="276">
        <f>ROUNDUP(AX253/30,0)</f>
        <v>0</v>
      </c>
      <c r="AZ253" s="223"/>
      <c r="BA253" s="223"/>
      <c r="BB253" s="223"/>
      <c r="BC253" s="223"/>
      <c r="BD253" s="223"/>
    </row>
    <row r="254" spans="1:56">
      <c r="A254" s="225" t="s">
        <v>409</v>
      </c>
      <c r="B254" s="293">
        <f>[2]Одељења!E249</f>
        <v>0</v>
      </c>
      <c r="C254" s="227"/>
      <c r="D254" s="294">
        <f t="shared" si="189"/>
        <v>0</v>
      </c>
      <c r="E254" s="227"/>
      <c r="F254" s="252"/>
      <c r="G254" s="293">
        <f t="shared" si="190"/>
        <v>0</v>
      </c>
      <c r="H254" s="227"/>
      <c r="I254" s="227"/>
      <c r="J254" s="293">
        <f>ROUNDUP(I254/30,0)</f>
        <v>0</v>
      </c>
      <c r="K254" s="227"/>
      <c r="L254" s="227"/>
      <c r="M254" s="293">
        <f>ROUNDUP(L254/30,0)</f>
        <v>0</v>
      </c>
      <c r="N254" s="227"/>
      <c r="O254" s="227"/>
      <c r="P254" s="227"/>
      <c r="Q254" s="227"/>
      <c r="R254" s="227"/>
      <c r="T254" s="225" t="s">
        <v>409</v>
      </c>
      <c r="U254">
        <f>[2]Одељења!M249</f>
        <v>0</v>
      </c>
      <c r="V254" s="227"/>
      <c r="W254" s="295">
        <f t="shared" si="191"/>
        <v>0</v>
      </c>
      <c r="X254" s="227"/>
      <c r="Y254" s="252"/>
      <c r="Z254" s="296">
        <f t="shared" si="192"/>
        <v>0</v>
      </c>
      <c r="AA254" s="227"/>
      <c r="AB254" s="227"/>
      <c r="AC254" s="296">
        <f>ROUNDUP(AB254/30,0)</f>
        <v>0</v>
      </c>
      <c r="AD254" s="227"/>
      <c r="AE254" s="227"/>
      <c r="AF254" s="296">
        <f>ROUNDUP(AE254/30,0)</f>
        <v>0</v>
      </c>
      <c r="AG254" s="227"/>
      <c r="AH254" s="227"/>
      <c r="AI254" s="227"/>
      <c r="AJ254" s="227"/>
      <c r="AK254" s="227"/>
      <c r="AM254" s="225" t="s">
        <v>409</v>
      </c>
      <c r="AN254">
        <f>[2]Одељења!U249</f>
        <v>0</v>
      </c>
      <c r="AO254" s="227"/>
      <c r="AP254" s="297">
        <f t="shared" si="193"/>
        <v>0</v>
      </c>
      <c r="AQ254" s="227"/>
      <c r="AR254" s="252"/>
      <c r="AS254" s="298">
        <f t="shared" si="194"/>
        <v>0</v>
      </c>
      <c r="AT254" s="227"/>
      <c r="AU254" s="227"/>
      <c r="AV254" s="298">
        <f>ROUNDUP(AU254/30,0)</f>
        <v>0</v>
      </c>
      <c r="AW254" s="227"/>
      <c r="AX254" s="227"/>
      <c r="AY254" s="298">
        <f>ROUNDUP(AX254/30,0)</f>
        <v>0</v>
      </c>
      <c r="AZ254" s="227"/>
      <c r="BA254" s="227"/>
      <c r="BB254" s="227"/>
      <c r="BC254" s="227"/>
      <c r="BD254" s="227"/>
    </row>
    <row r="255" spans="1:56">
      <c r="A255" s="313" t="s">
        <v>13</v>
      </c>
      <c r="B255" s="314">
        <f t="shared" ref="B255:R255" si="195">SUM(B247:B254)</f>
        <v>0</v>
      </c>
      <c r="C255" s="314">
        <f t="shared" si="195"/>
        <v>0</v>
      </c>
      <c r="D255" s="314">
        <f t="shared" si="195"/>
        <v>0</v>
      </c>
      <c r="E255" s="314">
        <f t="shared" si="195"/>
        <v>0</v>
      </c>
      <c r="F255" s="314">
        <f t="shared" si="195"/>
        <v>0</v>
      </c>
      <c r="G255" s="314">
        <f t="shared" si="195"/>
        <v>0</v>
      </c>
      <c r="H255" s="314">
        <f t="shared" si="195"/>
        <v>0</v>
      </c>
      <c r="I255" s="314">
        <f t="shared" si="195"/>
        <v>0</v>
      </c>
      <c r="J255" s="314">
        <f t="shared" si="195"/>
        <v>0</v>
      </c>
      <c r="K255" s="314">
        <f t="shared" si="195"/>
        <v>0</v>
      </c>
      <c r="L255" s="314">
        <f t="shared" si="195"/>
        <v>0</v>
      </c>
      <c r="M255" s="314">
        <f t="shared" si="195"/>
        <v>0</v>
      </c>
      <c r="N255" s="314">
        <f t="shared" si="195"/>
        <v>0</v>
      </c>
      <c r="O255" s="314">
        <f t="shared" si="195"/>
        <v>0</v>
      </c>
      <c r="P255" s="314">
        <f t="shared" si="195"/>
        <v>0</v>
      </c>
      <c r="Q255" s="314">
        <f t="shared" si="195"/>
        <v>0</v>
      </c>
      <c r="R255" s="314">
        <f t="shared" si="195"/>
        <v>0</v>
      </c>
      <c r="T255" s="301" t="s">
        <v>13</v>
      </c>
      <c r="U255" s="302">
        <f t="shared" ref="U255:AK255" si="196">SUM(U247:U254)</f>
        <v>0</v>
      </c>
      <c r="V255" s="302">
        <f t="shared" si="196"/>
        <v>0</v>
      </c>
      <c r="W255" s="302">
        <f t="shared" si="196"/>
        <v>0</v>
      </c>
      <c r="X255" s="302">
        <f t="shared" si="196"/>
        <v>0</v>
      </c>
      <c r="Y255" s="302">
        <f t="shared" si="196"/>
        <v>0</v>
      </c>
      <c r="Z255" s="302">
        <f t="shared" si="196"/>
        <v>0</v>
      </c>
      <c r="AA255" s="302">
        <f t="shared" si="196"/>
        <v>0</v>
      </c>
      <c r="AB255" s="302">
        <f t="shared" si="196"/>
        <v>0</v>
      </c>
      <c r="AC255" s="302">
        <f t="shared" si="196"/>
        <v>0</v>
      </c>
      <c r="AD255" s="302">
        <f t="shared" si="196"/>
        <v>0</v>
      </c>
      <c r="AE255" s="302">
        <f t="shared" si="196"/>
        <v>0</v>
      </c>
      <c r="AF255" s="302">
        <f t="shared" si="196"/>
        <v>0</v>
      </c>
      <c r="AG255" s="302">
        <f t="shared" si="196"/>
        <v>0</v>
      </c>
      <c r="AH255" s="302">
        <f t="shared" si="196"/>
        <v>0</v>
      </c>
      <c r="AI255" s="302">
        <f t="shared" si="196"/>
        <v>0</v>
      </c>
      <c r="AJ255" s="302">
        <f t="shared" si="196"/>
        <v>0</v>
      </c>
      <c r="AK255" s="302">
        <f t="shared" si="196"/>
        <v>0</v>
      </c>
      <c r="AM255" s="303" t="s">
        <v>13</v>
      </c>
      <c r="AN255" s="304">
        <f t="shared" ref="AN255:BD255" si="197">SUM(AN247:AN254)</f>
        <v>0</v>
      </c>
      <c r="AO255" s="304">
        <f t="shared" si="197"/>
        <v>0</v>
      </c>
      <c r="AP255" s="304">
        <f t="shared" si="197"/>
        <v>0</v>
      </c>
      <c r="AQ255" s="304">
        <f t="shared" si="197"/>
        <v>0</v>
      </c>
      <c r="AR255" s="304">
        <f t="shared" si="197"/>
        <v>0</v>
      </c>
      <c r="AS255" s="304">
        <f t="shared" si="197"/>
        <v>0</v>
      </c>
      <c r="AT255" s="304">
        <f t="shared" si="197"/>
        <v>0</v>
      </c>
      <c r="AU255" s="304">
        <f t="shared" si="197"/>
        <v>0</v>
      </c>
      <c r="AV255" s="304">
        <f t="shared" si="197"/>
        <v>0</v>
      </c>
      <c r="AW255" s="304">
        <f t="shared" si="197"/>
        <v>0</v>
      </c>
      <c r="AX255" s="304">
        <f t="shared" si="197"/>
        <v>0</v>
      </c>
      <c r="AY255" s="304">
        <f t="shared" si="197"/>
        <v>0</v>
      </c>
      <c r="AZ255" s="304">
        <f t="shared" si="197"/>
        <v>0</v>
      </c>
      <c r="BA255" s="304">
        <f t="shared" si="197"/>
        <v>0</v>
      </c>
      <c r="BB255" s="304">
        <f t="shared" si="197"/>
        <v>0</v>
      </c>
      <c r="BC255" s="304">
        <f t="shared" si="197"/>
        <v>0</v>
      </c>
      <c r="BD255" s="304">
        <f t="shared" si="197"/>
        <v>0</v>
      </c>
    </row>
    <row r="256" spans="1:56">
      <c r="A256" s="315">
        <f>'[2]Подаци о школи'!B28</f>
        <v>0</v>
      </c>
      <c r="T256" s="315">
        <f>'[2]Подаци о школи'!B28</f>
        <v>0</v>
      </c>
      <c r="AM256" s="315">
        <f>'[2]Подаци о школи'!B28</f>
        <v>0</v>
      </c>
    </row>
    <row r="257" spans="1:56" s="214" customFormat="1" ht="84">
      <c r="A257" s="280" t="s">
        <v>485</v>
      </c>
      <c r="B257" s="281" t="s">
        <v>396</v>
      </c>
      <c r="C257" s="282" t="s">
        <v>416</v>
      </c>
      <c r="D257" s="282" t="s">
        <v>459</v>
      </c>
      <c r="E257" s="282" t="s">
        <v>417</v>
      </c>
      <c r="F257" s="282" t="s">
        <v>418</v>
      </c>
      <c r="G257" s="282" t="s">
        <v>460</v>
      </c>
      <c r="H257" s="282" t="s">
        <v>419</v>
      </c>
      <c r="I257" s="282" t="s">
        <v>431</v>
      </c>
      <c r="J257" s="282" t="s">
        <v>461</v>
      </c>
      <c r="K257" s="282" t="s">
        <v>462</v>
      </c>
      <c r="L257" s="282" t="s">
        <v>433</v>
      </c>
      <c r="M257" s="282" t="s">
        <v>463</v>
      </c>
      <c r="N257" s="282" t="s">
        <v>434</v>
      </c>
      <c r="O257" s="282" t="s">
        <v>435</v>
      </c>
      <c r="P257" s="282" t="s">
        <v>436</v>
      </c>
      <c r="Q257" s="282" t="s">
        <v>437</v>
      </c>
      <c r="R257" s="282" t="s">
        <v>438</v>
      </c>
      <c r="T257" s="283" t="s">
        <v>485</v>
      </c>
      <c r="U257" s="284" t="s">
        <v>396</v>
      </c>
      <c r="V257" s="285" t="s">
        <v>416</v>
      </c>
      <c r="W257" s="285" t="s">
        <v>459</v>
      </c>
      <c r="X257" s="285" t="s">
        <v>417</v>
      </c>
      <c r="Y257" s="285" t="s">
        <v>418</v>
      </c>
      <c r="Z257" s="285" t="s">
        <v>460</v>
      </c>
      <c r="AA257" s="285" t="s">
        <v>419</v>
      </c>
      <c r="AB257" s="285" t="s">
        <v>431</v>
      </c>
      <c r="AC257" s="285" t="s">
        <v>461</v>
      </c>
      <c r="AD257" s="285" t="s">
        <v>462</v>
      </c>
      <c r="AE257" s="285" t="s">
        <v>433</v>
      </c>
      <c r="AF257" s="285" t="s">
        <v>463</v>
      </c>
      <c r="AG257" s="285" t="s">
        <v>434</v>
      </c>
      <c r="AH257" s="285" t="s">
        <v>435</v>
      </c>
      <c r="AI257" s="285" t="s">
        <v>436</v>
      </c>
      <c r="AJ257" s="285" t="s">
        <v>437</v>
      </c>
      <c r="AK257" s="285" t="s">
        <v>438</v>
      </c>
      <c r="AM257" s="286" t="s">
        <v>485</v>
      </c>
      <c r="AN257" s="287" t="s">
        <v>396</v>
      </c>
      <c r="AO257" s="288" t="s">
        <v>416</v>
      </c>
      <c r="AP257" s="288" t="s">
        <v>459</v>
      </c>
      <c r="AQ257" s="288" t="s">
        <v>417</v>
      </c>
      <c r="AR257" s="288" t="s">
        <v>418</v>
      </c>
      <c r="AS257" s="288" t="s">
        <v>460</v>
      </c>
      <c r="AT257" s="288" t="s">
        <v>419</v>
      </c>
      <c r="AU257" s="288" t="s">
        <v>431</v>
      </c>
      <c r="AV257" s="288" t="s">
        <v>461</v>
      </c>
      <c r="AW257" s="288" t="s">
        <v>462</v>
      </c>
      <c r="AX257" s="288" t="s">
        <v>433</v>
      </c>
      <c r="AY257" s="288" t="s">
        <v>463</v>
      </c>
      <c r="AZ257" s="288" t="s">
        <v>434</v>
      </c>
      <c r="BA257" s="288" t="s">
        <v>435</v>
      </c>
      <c r="BB257" s="288" t="s">
        <v>436</v>
      </c>
      <c r="BC257" s="288" t="s">
        <v>437</v>
      </c>
      <c r="BD257" s="288" t="s">
        <v>438</v>
      </c>
    </row>
    <row r="258" spans="1:56">
      <c r="A258" s="220" t="s">
        <v>402</v>
      </c>
      <c r="B258" s="274">
        <f>[2]Одељења!E253</f>
        <v>0</v>
      </c>
      <c r="C258" s="222"/>
      <c r="D258" s="289">
        <f>ROUNDUP(C258/30,0)</f>
        <v>0</v>
      </c>
      <c r="E258" s="222"/>
      <c r="F258" s="222"/>
      <c r="G258" s="274">
        <f>ROUNDUP(F258/30,0)</f>
        <v>0</v>
      </c>
      <c r="H258" s="223"/>
      <c r="I258" s="274"/>
      <c r="J258" s="274"/>
      <c r="K258" s="274"/>
      <c r="L258" s="274"/>
      <c r="M258" s="274"/>
      <c r="N258" s="274"/>
      <c r="O258" s="274"/>
      <c r="P258" s="274"/>
      <c r="Q258" s="223"/>
      <c r="R258" s="223"/>
      <c r="T258" s="220" t="s">
        <v>402</v>
      </c>
      <c r="U258">
        <f>[2]Одељења!M253</f>
        <v>0</v>
      </c>
      <c r="V258" s="222"/>
      <c r="W258" s="290">
        <f>ROUNDUP(V258/30,0)</f>
        <v>0</v>
      </c>
      <c r="X258" s="222"/>
      <c r="Y258" s="222"/>
      <c r="Z258" s="291">
        <f>ROUNDUP(Y258/30,0)</f>
        <v>0</v>
      </c>
      <c r="AA258" s="223"/>
      <c r="AB258" s="291"/>
      <c r="AC258" s="291"/>
      <c r="AD258" s="291"/>
      <c r="AE258" s="291"/>
      <c r="AF258" s="291"/>
      <c r="AG258" s="291"/>
      <c r="AH258" s="291"/>
      <c r="AI258" s="291"/>
      <c r="AJ258" s="223"/>
      <c r="AK258" s="223"/>
      <c r="AM258" s="220" t="s">
        <v>402</v>
      </c>
      <c r="AN258">
        <f>[2]Одељења!U253</f>
        <v>0</v>
      </c>
      <c r="AO258" s="222"/>
      <c r="AP258" s="292">
        <f>ROUNDUP(AO258/30,0)</f>
        <v>0</v>
      </c>
      <c r="AQ258" s="222"/>
      <c r="AR258" s="222"/>
      <c r="AS258" s="276">
        <f>ROUNDUP(AR258/30,0)</f>
        <v>0</v>
      </c>
      <c r="AT258" s="223"/>
      <c r="AU258" s="276"/>
      <c r="AV258" s="276"/>
      <c r="AW258" s="276"/>
      <c r="AX258" s="276"/>
      <c r="AY258" s="276"/>
      <c r="AZ258" s="276"/>
      <c r="BA258" s="276"/>
      <c r="BB258" s="276"/>
      <c r="BC258" s="223"/>
      <c r="BD258" s="223"/>
    </row>
    <row r="259" spans="1:56">
      <c r="A259" s="220" t="s">
        <v>403</v>
      </c>
      <c r="B259" s="274">
        <f>[2]Одељења!E254</f>
        <v>0</v>
      </c>
      <c r="C259" s="223"/>
      <c r="D259" s="289">
        <f t="shared" ref="D259:D265" si="198">ROUNDUP(C259/30,0)</f>
        <v>0</v>
      </c>
      <c r="E259" s="223"/>
      <c r="F259" s="222"/>
      <c r="G259" s="274">
        <f t="shared" ref="G259:G265" si="199">ROUNDUP(F259/30,0)</f>
        <v>0</v>
      </c>
      <c r="H259" s="223"/>
      <c r="I259" s="274"/>
      <c r="J259" s="274"/>
      <c r="K259" s="274"/>
      <c r="L259" s="274"/>
      <c r="M259" s="274"/>
      <c r="N259" s="274"/>
      <c r="O259" s="274"/>
      <c r="P259" s="274"/>
      <c r="Q259" s="223"/>
      <c r="R259" s="223"/>
      <c r="T259" s="220" t="s">
        <v>403</v>
      </c>
      <c r="U259">
        <f>[2]Одељења!M254</f>
        <v>0</v>
      </c>
      <c r="V259" s="223"/>
      <c r="W259" s="290">
        <f t="shared" ref="W259:W265" si="200">ROUNDUP(V259/30,0)</f>
        <v>0</v>
      </c>
      <c r="X259" s="223"/>
      <c r="Y259" s="222"/>
      <c r="Z259" s="291">
        <f t="shared" ref="Z259:Z265" si="201">ROUNDUP(Y259/30,0)</f>
        <v>0</v>
      </c>
      <c r="AA259" s="223"/>
      <c r="AB259" s="291"/>
      <c r="AC259" s="291"/>
      <c r="AD259" s="291"/>
      <c r="AE259" s="291"/>
      <c r="AF259" s="291"/>
      <c r="AG259" s="291"/>
      <c r="AH259" s="291"/>
      <c r="AI259" s="291"/>
      <c r="AJ259" s="223"/>
      <c r="AK259" s="223"/>
      <c r="AM259" s="220" t="s">
        <v>403</v>
      </c>
      <c r="AN259">
        <f>[2]Одељења!U254</f>
        <v>0</v>
      </c>
      <c r="AO259" s="223"/>
      <c r="AP259" s="292">
        <f t="shared" ref="AP259:AP265" si="202">ROUNDUP(AO259/30,0)</f>
        <v>0</v>
      </c>
      <c r="AQ259" s="223"/>
      <c r="AR259" s="222"/>
      <c r="AS259" s="276">
        <f t="shared" ref="AS259:AS265" si="203">ROUNDUP(AR259/30,0)</f>
        <v>0</v>
      </c>
      <c r="AT259" s="223"/>
      <c r="AU259" s="276"/>
      <c r="AV259" s="276"/>
      <c r="AW259" s="276"/>
      <c r="AX259" s="276"/>
      <c r="AY259" s="276"/>
      <c r="AZ259" s="276"/>
      <c r="BA259" s="276"/>
      <c r="BB259" s="276"/>
      <c r="BC259" s="223"/>
      <c r="BD259" s="223"/>
    </row>
    <row r="260" spans="1:56">
      <c r="A260" s="220" t="s">
        <v>404</v>
      </c>
      <c r="B260" s="274">
        <f>[2]Одељења!E255</f>
        <v>0</v>
      </c>
      <c r="C260" s="223"/>
      <c r="D260" s="289">
        <f t="shared" si="198"/>
        <v>0</v>
      </c>
      <c r="E260" s="223"/>
      <c r="F260" s="222"/>
      <c r="G260" s="274">
        <f t="shared" si="199"/>
        <v>0</v>
      </c>
      <c r="H260" s="223"/>
      <c r="I260" s="274"/>
      <c r="J260" s="274"/>
      <c r="K260" s="274"/>
      <c r="L260" s="274"/>
      <c r="M260" s="274"/>
      <c r="N260" s="274"/>
      <c r="O260" s="274"/>
      <c r="P260" s="274"/>
      <c r="Q260" s="223"/>
      <c r="R260" s="223"/>
      <c r="T260" s="220" t="s">
        <v>404</v>
      </c>
      <c r="U260">
        <f>[2]Одељења!M255</f>
        <v>0</v>
      </c>
      <c r="V260" s="223"/>
      <c r="W260" s="290">
        <f t="shared" si="200"/>
        <v>0</v>
      </c>
      <c r="X260" s="223"/>
      <c r="Y260" s="222"/>
      <c r="Z260" s="291">
        <f t="shared" si="201"/>
        <v>0</v>
      </c>
      <c r="AA260" s="223"/>
      <c r="AB260" s="291"/>
      <c r="AC260" s="291"/>
      <c r="AD260" s="291"/>
      <c r="AE260" s="291"/>
      <c r="AF260" s="291"/>
      <c r="AG260" s="291"/>
      <c r="AH260" s="291"/>
      <c r="AI260" s="291"/>
      <c r="AJ260" s="223"/>
      <c r="AK260" s="223"/>
      <c r="AM260" s="220" t="s">
        <v>404</v>
      </c>
      <c r="AN260">
        <f>[2]Одељења!U255</f>
        <v>0</v>
      </c>
      <c r="AO260" s="223"/>
      <c r="AP260" s="292">
        <f t="shared" si="202"/>
        <v>0</v>
      </c>
      <c r="AQ260" s="223"/>
      <c r="AR260" s="222"/>
      <c r="AS260" s="276">
        <f t="shared" si="203"/>
        <v>0</v>
      </c>
      <c r="AT260" s="223"/>
      <c r="AU260" s="276"/>
      <c r="AV260" s="276"/>
      <c r="AW260" s="276"/>
      <c r="AX260" s="276"/>
      <c r="AY260" s="276"/>
      <c r="AZ260" s="276"/>
      <c r="BA260" s="276"/>
      <c r="BB260" s="276"/>
      <c r="BC260" s="223"/>
      <c r="BD260" s="223"/>
    </row>
    <row r="261" spans="1:56">
      <c r="A261" s="220" t="s">
        <v>405</v>
      </c>
      <c r="B261" s="274">
        <f>[2]Одељења!E256</f>
        <v>0</v>
      </c>
      <c r="C261" s="223"/>
      <c r="D261" s="289">
        <f t="shared" si="198"/>
        <v>0</v>
      </c>
      <c r="E261" s="223"/>
      <c r="F261" s="222"/>
      <c r="G261" s="274">
        <f t="shared" si="199"/>
        <v>0</v>
      </c>
      <c r="H261" s="223"/>
      <c r="I261" s="274"/>
      <c r="J261" s="274"/>
      <c r="K261" s="274"/>
      <c r="L261" s="274"/>
      <c r="M261" s="274"/>
      <c r="N261" s="274"/>
      <c r="O261" s="274"/>
      <c r="P261" s="274"/>
      <c r="Q261" s="223"/>
      <c r="R261" s="223"/>
      <c r="T261" s="220" t="s">
        <v>405</v>
      </c>
      <c r="U261">
        <f>[2]Одељења!M256</f>
        <v>0</v>
      </c>
      <c r="V261" s="223"/>
      <c r="W261" s="290">
        <f t="shared" si="200"/>
        <v>0</v>
      </c>
      <c r="X261" s="223"/>
      <c r="Y261" s="222"/>
      <c r="Z261" s="291">
        <f t="shared" si="201"/>
        <v>0</v>
      </c>
      <c r="AA261" s="223"/>
      <c r="AB261" s="291"/>
      <c r="AC261" s="291"/>
      <c r="AD261" s="291"/>
      <c r="AE261" s="291"/>
      <c r="AF261" s="291"/>
      <c r="AG261" s="291"/>
      <c r="AH261" s="291"/>
      <c r="AI261" s="291"/>
      <c r="AJ261" s="223"/>
      <c r="AK261" s="223"/>
      <c r="AM261" s="220" t="s">
        <v>405</v>
      </c>
      <c r="AN261">
        <f>[2]Одељења!U256</f>
        <v>0</v>
      </c>
      <c r="AO261" s="223"/>
      <c r="AP261" s="292">
        <f t="shared" si="202"/>
        <v>0</v>
      </c>
      <c r="AQ261" s="223"/>
      <c r="AR261" s="222"/>
      <c r="AS261" s="276">
        <f t="shared" si="203"/>
        <v>0</v>
      </c>
      <c r="AT261" s="223"/>
      <c r="AU261" s="276"/>
      <c r="AV261" s="276"/>
      <c r="AW261" s="276"/>
      <c r="AX261" s="276"/>
      <c r="AY261" s="276"/>
      <c r="AZ261" s="276"/>
      <c r="BA261" s="276"/>
      <c r="BB261" s="276"/>
      <c r="BC261" s="223"/>
      <c r="BD261" s="223"/>
    </row>
    <row r="262" spans="1:56">
      <c r="A262" s="220" t="s">
        <v>406</v>
      </c>
      <c r="B262" s="274">
        <f>[2]Одељења!E257</f>
        <v>0</v>
      </c>
      <c r="C262" s="223"/>
      <c r="D262" s="289">
        <f t="shared" si="198"/>
        <v>0</v>
      </c>
      <c r="E262" s="223"/>
      <c r="F262" s="222"/>
      <c r="G262" s="274">
        <f t="shared" si="199"/>
        <v>0</v>
      </c>
      <c r="H262" s="223"/>
      <c r="I262" s="223"/>
      <c r="J262" s="274">
        <f>ROUNDUP(I262/30,0)</f>
        <v>0</v>
      </c>
      <c r="K262" s="223"/>
      <c r="L262" s="223"/>
      <c r="M262" s="274">
        <f>ROUNDUP(L262/30,0)</f>
        <v>0</v>
      </c>
      <c r="N262" s="223"/>
      <c r="O262" s="223"/>
      <c r="P262" s="223"/>
      <c r="Q262" s="223"/>
      <c r="R262" s="223"/>
      <c r="T262" s="220" t="s">
        <v>406</v>
      </c>
      <c r="U262">
        <f>[2]Одељења!M257</f>
        <v>0</v>
      </c>
      <c r="V262" s="223"/>
      <c r="W262" s="290">
        <f t="shared" si="200"/>
        <v>0</v>
      </c>
      <c r="X262" s="223"/>
      <c r="Y262" s="222"/>
      <c r="Z262" s="291">
        <f t="shared" si="201"/>
        <v>0</v>
      </c>
      <c r="AA262" s="223"/>
      <c r="AB262" s="223"/>
      <c r="AC262" s="291">
        <f>ROUNDUP(AB262/30,0)</f>
        <v>0</v>
      </c>
      <c r="AD262" s="223"/>
      <c r="AE262" s="223"/>
      <c r="AF262" s="291">
        <f>ROUNDUP(AE262/30,0)</f>
        <v>0</v>
      </c>
      <c r="AG262" s="223"/>
      <c r="AH262" s="223"/>
      <c r="AI262" s="223"/>
      <c r="AJ262" s="223"/>
      <c r="AK262" s="223"/>
      <c r="AM262" s="220" t="s">
        <v>406</v>
      </c>
      <c r="AN262">
        <f>[2]Одељења!U257</f>
        <v>0</v>
      </c>
      <c r="AO262" s="223"/>
      <c r="AP262" s="292">
        <f t="shared" si="202"/>
        <v>0</v>
      </c>
      <c r="AQ262" s="223"/>
      <c r="AR262" s="222"/>
      <c r="AS262" s="276">
        <f t="shared" si="203"/>
        <v>0</v>
      </c>
      <c r="AT262" s="223"/>
      <c r="AU262" s="223"/>
      <c r="AV262" s="276">
        <f>ROUNDUP(AU262/30,0)</f>
        <v>0</v>
      </c>
      <c r="AW262" s="223"/>
      <c r="AX262" s="223"/>
      <c r="AY262" s="276">
        <f>ROUNDUP(AX262/30,0)</f>
        <v>0</v>
      </c>
      <c r="AZ262" s="223"/>
      <c r="BA262" s="223"/>
      <c r="BB262" s="223"/>
      <c r="BC262" s="223"/>
      <c r="BD262" s="223"/>
    </row>
    <row r="263" spans="1:56">
      <c r="A263" s="220" t="s">
        <v>407</v>
      </c>
      <c r="B263" s="274">
        <f>[2]Одељења!E258</f>
        <v>0</v>
      </c>
      <c r="C263" s="223"/>
      <c r="D263" s="289">
        <f t="shared" si="198"/>
        <v>0</v>
      </c>
      <c r="E263" s="223"/>
      <c r="F263" s="222"/>
      <c r="G263" s="274">
        <f t="shared" si="199"/>
        <v>0</v>
      </c>
      <c r="H263" s="223"/>
      <c r="I263" s="223"/>
      <c r="J263" s="274">
        <f>ROUNDUP(I263/30,0)</f>
        <v>0</v>
      </c>
      <c r="K263" s="223"/>
      <c r="L263" s="223"/>
      <c r="M263" s="274">
        <f>ROUNDUP(L263/30,0)</f>
        <v>0</v>
      </c>
      <c r="N263" s="223"/>
      <c r="O263" s="223"/>
      <c r="P263" s="223"/>
      <c r="Q263" s="223"/>
      <c r="R263" s="223"/>
      <c r="T263" s="220" t="s">
        <v>407</v>
      </c>
      <c r="U263">
        <f>[2]Одељења!M258</f>
        <v>0</v>
      </c>
      <c r="V263" s="223"/>
      <c r="W263" s="290">
        <f t="shared" si="200"/>
        <v>0</v>
      </c>
      <c r="X263" s="223"/>
      <c r="Y263" s="222"/>
      <c r="Z263" s="291">
        <f t="shared" si="201"/>
        <v>0</v>
      </c>
      <c r="AA263" s="223"/>
      <c r="AB263" s="223"/>
      <c r="AC263" s="291">
        <f>ROUNDUP(AB263/30,0)</f>
        <v>0</v>
      </c>
      <c r="AD263" s="223"/>
      <c r="AE263" s="223"/>
      <c r="AF263" s="291">
        <f>ROUNDUP(AE263/30,0)</f>
        <v>0</v>
      </c>
      <c r="AG263" s="223"/>
      <c r="AH263" s="223"/>
      <c r="AI263" s="223"/>
      <c r="AJ263" s="223"/>
      <c r="AK263" s="223"/>
      <c r="AM263" s="220" t="s">
        <v>407</v>
      </c>
      <c r="AN263">
        <f>[2]Одељења!U258</f>
        <v>0</v>
      </c>
      <c r="AO263" s="223"/>
      <c r="AP263" s="292">
        <f t="shared" si="202"/>
        <v>0</v>
      </c>
      <c r="AQ263" s="223"/>
      <c r="AR263" s="222"/>
      <c r="AS263" s="276">
        <f t="shared" si="203"/>
        <v>0</v>
      </c>
      <c r="AT263" s="223"/>
      <c r="AU263" s="223"/>
      <c r="AV263" s="276">
        <f>ROUNDUP(AU263/30,0)</f>
        <v>0</v>
      </c>
      <c r="AW263" s="223"/>
      <c r="AX263" s="223"/>
      <c r="AY263" s="276">
        <f>ROUNDUP(AX263/30,0)</f>
        <v>0</v>
      </c>
      <c r="AZ263" s="223"/>
      <c r="BA263" s="223"/>
      <c r="BB263" s="223"/>
      <c r="BC263" s="223"/>
      <c r="BD263" s="223"/>
    </row>
    <row r="264" spans="1:56">
      <c r="A264" s="220" t="s">
        <v>408</v>
      </c>
      <c r="B264" s="274">
        <f>[2]Одељења!E259</f>
        <v>0</v>
      </c>
      <c r="C264" s="223"/>
      <c r="D264" s="289">
        <f t="shared" si="198"/>
        <v>0</v>
      </c>
      <c r="E264" s="223"/>
      <c r="F264" s="222"/>
      <c r="G264" s="274">
        <f t="shared" si="199"/>
        <v>0</v>
      </c>
      <c r="H264" s="223"/>
      <c r="I264" s="223"/>
      <c r="J264" s="274">
        <f>ROUNDUP(I264/30,0)</f>
        <v>0</v>
      </c>
      <c r="K264" s="223"/>
      <c r="L264" s="223"/>
      <c r="M264" s="274">
        <f>ROUNDUP(L264/30,0)</f>
        <v>0</v>
      </c>
      <c r="N264" s="223"/>
      <c r="O264" s="223"/>
      <c r="P264" s="223"/>
      <c r="Q264" s="223"/>
      <c r="R264" s="223"/>
      <c r="T264" s="220" t="s">
        <v>408</v>
      </c>
      <c r="U264">
        <f>[2]Одељења!M259</f>
        <v>0</v>
      </c>
      <c r="V264" s="223"/>
      <c r="W264" s="290">
        <f t="shared" si="200"/>
        <v>0</v>
      </c>
      <c r="X264" s="223"/>
      <c r="Y264" s="222"/>
      <c r="Z264" s="291">
        <f t="shared" si="201"/>
        <v>0</v>
      </c>
      <c r="AA264" s="223"/>
      <c r="AB264" s="223"/>
      <c r="AC264" s="291">
        <f>ROUNDUP(AB264/30,0)</f>
        <v>0</v>
      </c>
      <c r="AD264" s="223"/>
      <c r="AE264" s="223"/>
      <c r="AF264" s="291">
        <f>ROUNDUP(AE264/30,0)</f>
        <v>0</v>
      </c>
      <c r="AG264" s="223"/>
      <c r="AH264" s="223"/>
      <c r="AI264" s="223"/>
      <c r="AJ264" s="223"/>
      <c r="AK264" s="223"/>
      <c r="AM264" s="220" t="s">
        <v>408</v>
      </c>
      <c r="AN264">
        <f>[2]Одељења!U259</f>
        <v>0</v>
      </c>
      <c r="AO264" s="223"/>
      <c r="AP264" s="292">
        <f t="shared" si="202"/>
        <v>0</v>
      </c>
      <c r="AQ264" s="223"/>
      <c r="AR264" s="222"/>
      <c r="AS264" s="276">
        <f t="shared" si="203"/>
        <v>0</v>
      </c>
      <c r="AT264" s="223"/>
      <c r="AU264" s="223"/>
      <c r="AV264" s="276">
        <f>ROUNDUP(AU264/30,0)</f>
        <v>0</v>
      </c>
      <c r="AW264" s="223"/>
      <c r="AX264" s="223"/>
      <c r="AY264" s="276">
        <f>ROUNDUP(AX264/30,0)</f>
        <v>0</v>
      </c>
      <c r="AZ264" s="223"/>
      <c r="BA264" s="223"/>
      <c r="BB264" s="223"/>
      <c r="BC264" s="223"/>
      <c r="BD264" s="223"/>
    </row>
    <row r="265" spans="1:56">
      <c r="A265" s="225" t="s">
        <v>409</v>
      </c>
      <c r="B265" s="293">
        <f>[2]Одељења!E260</f>
        <v>0</v>
      </c>
      <c r="C265" s="227"/>
      <c r="D265" s="294">
        <f t="shared" si="198"/>
        <v>0</v>
      </c>
      <c r="E265" s="227"/>
      <c r="F265" s="252"/>
      <c r="G265" s="293">
        <f t="shared" si="199"/>
        <v>0</v>
      </c>
      <c r="H265" s="227"/>
      <c r="I265" s="227"/>
      <c r="J265" s="293">
        <f>ROUNDUP(I265/30,0)</f>
        <v>0</v>
      </c>
      <c r="K265" s="227"/>
      <c r="L265" s="227"/>
      <c r="M265" s="293">
        <f>ROUNDUP(L265/30,0)</f>
        <v>0</v>
      </c>
      <c r="N265" s="227"/>
      <c r="O265" s="227"/>
      <c r="P265" s="227"/>
      <c r="Q265" s="227"/>
      <c r="R265" s="227"/>
      <c r="T265" s="225" t="s">
        <v>409</v>
      </c>
      <c r="U265">
        <f>[2]Одељења!M260</f>
        <v>0</v>
      </c>
      <c r="V265" s="227"/>
      <c r="W265" s="295">
        <f t="shared" si="200"/>
        <v>0</v>
      </c>
      <c r="X265" s="227"/>
      <c r="Y265" s="252"/>
      <c r="Z265" s="296">
        <f t="shared" si="201"/>
        <v>0</v>
      </c>
      <c r="AA265" s="227"/>
      <c r="AB265" s="227"/>
      <c r="AC265" s="296">
        <f>ROUNDUP(AB265/30,0)</f>
        <v>0</v>
      </c>
      <c r="AD265" s="227"/>
      <c r="AE265" s="227"/>
      <c r="AF265" s="296">
        <f>ROUNDUP(AE265/30,0)</f>
        <v>0</v>
      </c>
      <c r="AG265" s="227"/>
      <c r="AH265" s="227"/>
      <c r="AI265" s="227"/>
      <c r="AJ265" s="227"/>
      <c r="AK265" s="227"/>
      <c r="AM265" s="225" t="s">
        <v>409</v>
      </c>
      <c r="AN265">
        <f>[2]Одељења!U260</f>
        <v>0</v>
      </c>
      <c r="AO265" s="227"/>
      <c r="AP265" s="297">
        <f t="shared" si="202"/>
        <v>0</v>
      </c>
      <c r="AQ265" s="227"/>
      <c r="AR265" s="252"/>
      <c r="AS265" s="298">
        <f t="shared" si="203"/>
        <v>0</v>
      </c>
      <c r="AT265" s="227"/>
      <c r="AU265" s="227"/>
      <c r="AV265" s="298">
        <f>ROUNDUP(AU265/30,0)</f>
        <v>0</v>
      </c>
      <c r="AW265" s="227"/>
      <c r="AX265" s="227"/>
      <c r="AY265" s="298">
        <f>ROUNDUP(AX265/30,0)</f>
        <v>0</v>
      </c>
      <c r="AZ265" s="227"/>
      <c r="BA265" s="227"/>
      <c r="BB265" s="227"/>
      <c r="BC265" s="227"/>
      <c r="BD265" s="227"/>
    </row>
    <row r="266" spans="1:56">
      <c r="A266" s="313" t="s">
        <v>13</v>
      </c>
      <c r="B266" s="314">
        <f t="shared" ref="B266:R266" si="204">SUM(B258:B265)</f>
        <v>0</v>
      </c>
      <c r="C266" s="314">
        <f t="shared" si="204"/>
        <v>0</v>
      </c>
      <c r="D266" s="314">
        <f t="shared" si="204"/>
        <v>0</v>
      </c>
      <c r="E266" s="314">
        <f t="shared" si="204"/>
        <v>0</v>
      </c>
      <c r="F266" s="314">
        <f t="shared" si="204"/>
        <v>0</v>
      </c>
      <c r="G266" s="314">
        <f t="shared" si="204"/>
        <v>0</v>
      </c>
      <c r="H266" s="314">
        <f t="shared" si="204"/>
        <v>0</v>
      </c>
      <c r="I266" s="314">
        <f t="shared" si="204"/>
        <v>0</v>
      </c>
      <c r="J266" s="314">
        <f t="shared" si="204"/>
        <v>0</v>
      </c>
      <c r="K266" s="314">
        <f t="shared" si="204"/>
        <v>0</v>
      </c>
      <c r="L266" s="314">
        <f t="shared" si="204"/>
        <v>0</v>
      </c>
      <c r="M266" s="314">
        <f t="shared" si="204"/>
        <v>0</v>
      </c>
      <c r="N266" s="314">
        <f t="shared" si="204"/>
        <v>0</v>
      </c>
      <c r="O266" s="314">
        <f t="shared" si="204"/>
        <v>0</v>
      </c>
      <c r="P266" s="314">
        <f t="shared" si="204"/>
        <v>0</v>
      </c>
      <c r="Q266" s="314">
        <f t="shared" si="204"/>
        <v>0</v>
      </c>
      <c r="R266" s="314">
        <f t="shared" si="204"/>
        <v>0</v>
      </c>
      <c r="T266" s="301" t="s">
        <v>13</v>
      </c>
      <c r="U266" s="302">
        <f t="shared" ref="U266:AK266" si="205">SUM(U258:U265)</f>
        <v>0</v>
      </c>
      <c r="V266" s="302">
        <f t="shared" si="205"/>
        <v>0</v>
      </c>
      <c r="W266" s="302">
        <f t="shared" si="205"/>
        <v>0</v>
      </c>
      <c r="X266" s="302">
        <f t="shared" si="205"/>
        <v>0</v>
      </c>
      <c r="Y266" s="302">
        <f t="shared" si="205"/>
        <v>0</v>
      </c>
      <c r="Z266" s="302">
        <f t="shared" si="205"/>
        <v>0</v>
      </c>
      <c r="AA266" s="302">
        <f t="shared" si="205"/>
        <v>0</v>
      </c>
      <c r="AB266" s="302">
        <f t="shared" si="205"/>
        <v>0</v>
      </c>
      <c r="AC266" s="302">
        <f t="shared" si="205"/>
        <v>0</v>
      </c>
      <c r="AD266" s="302">
        <f t="shared" si="205"/>
        <v>0</v>
      </c>
      <c r="AE266" s="302">
        <f t="shared" si="205"/>
        <v>0</v>
      </c>
      <c r="AF266" s="302">
        <f t="shared" si="205"/>
        <v>0</v>
      </c>
      <c r="AG266" s="302">
        <f t="shared" si="205"/>
        <v>0</v>
      </c>
      <c r="AH266" s="302">
        <f t="shared" si="205"/>
        <v>0</v>
      </c>
      <c r="AI266" s="302">
        <f t="shared" si="205"/>
        <v>0</v>
      </c>
      <c r="AJ266" s="302">
        <f t="shared" si="205"/>
        <v>0</v>
      </c>
      <c r="AK266" s="302">
        <f t="shared" si="205"/>
        <v>0</v>
      </c>
      <c r="AM266" s="303" t="s">
        <v>13</v>
      </c>
      <c r="AN266" s="304">
        <f t="shared" ref="AN266:BD266" si="206">SUM(AN258:AN265)</f>
        <v>0</v>
      </c>
      <c r="AO266" s="304">
        <f t="shared" si="206"/>
        <v>0</v>
      </c>
      <c r="AP266" s="304">
        <f t="shared" si="206"/>
        <v>0</v>
      </c>
      <c r="AQ266" s="304">
        <f t="shared" si="206"/>
        <v>0</v>
      </c>
      <c r="AR266" s="304">
        <f t="shared" si="206"/>
        <v>0</v>
      </c>
      <c r="AS266" s="304">
        <f t="shared" si="206"/>
        <v>0</v>
      </c>
      <c r="AT266" s="304">
        <f t="shared" si="206"/>
        <v>0</v>
      </c>
      <c r="AU266" s="304">
        <f t="shared" si="206"/>
        <v>0</v>
      </c>
      <c r="AV266" s="304">
        <f t="shared" si="206"/>
        <v>0</v>
      </c>
      <c r="AW266" s="304">
        <f t="shared" si="206"/>
        <v>0</v>
      </c>
      <c r="AX266" s="304">
        <f t="shared" si="206"/>
        <v>0</v>
      </c>
      <c r="AY266" s="304">
        <f t="shared" si="206"/>
        <v>0</v>
      </c>
      <c r="AZ266" s="304">
        <f t="shared" si="206"/>
        <v>0</v>
      </c>
      <c r="BA266" s="304">
        <f t="shared" si="206"/>
        <v>0</v>
      </c>
      <c r="BB266" s="304">
        <f t="shared" si="206"/>
        <v>0</v>
      </c>
      <c r="BC266" s="304">
        <f t="shared" si="206"/>
        <v>0</v>
      </c>
      <c r="BD266" s="304">
        <f t="shared" si="206"/>
        <v>0</v>
      </c>
    </row>
    <row r="267" spans="1:56">
      <c r="A267" s="315">
        <f>'[2]Подаци о школи'!B29</f>
        <v>0</v>
      </c>
      <c r="T267" s="315">
        <f>'[2]Подаци о школи'!B29</f>
        <v>0</v>
      </c>
      <c r="AM267" s="315">
        <f>'[2]Подаци о школи'!B29</f>
        <v>0</v>
      </c>
    </row>
    <row r="268" spans="1:56" s="214" customFormat="1" ht="84">
      <c r="A268" s="280" t="s">
        <v>486</v>
      </c>
      <c r="B268" s="281" t="s">
        <v>396</v>
      </c>
      <c r="C268" s="282" t="s">
        <v>416</v>
      </c>
      <c r="D268" s="282" t="s">
        <v>459</v>
      </c>
      <c r="E268" s="282" t="s">
        <v>417</v>
      </c>
      <c r="F268" s="282" t="s">
        <v>418</v>
      </c>
      <c r="G268" s="282" t="s">
        <v>460</v>
      </c>
      <c r="H268" s="282" t="s">
        <v>419</v>
      </c>
      <c r="I268" s="282" t="s">
        <v>431</v>
      </c>
      <c r="J268" s="282" t="s">
        <v>461</v>
      </c>
      <c r="K268" s="282" t="s">
        <v>462</v>
      </c>
      <c r="L268" s="282" t="s">
        <v>433</v>
      </c>
      <c r="M268" s="282" t="s">
        <v>463</v>
      </c>
      <c r="N268" s="282" t="s">
        <v>434</v>
      </c>
      <c r="O268" s="282" t="s">
        <v>435</v>
      </c>
      <c r="P268" s="282" t="s">
        <v>436</v>
      </c>
      <c r="Q268" s="282" t="s">
        <v>437</v>
      </c>
      <c r="R268" s="282" t="s">
        <v>438</v>
      </c>
      <c r="T268" s="283" t="s">
        <v>486</v>
      </c>
      <c r="U268" s="284" t="s">
        <v>396</v>
      </c>
      <c r="V268" s="285" t="s">
        <v>416</v>
      </c>
      <c r="W268" s="285" t="s">
        <v>459</v>
      </c>
      <c r="X268" s="285" t="s">
        <v>417</v>
      </c>
      <c r="Y268" s="285" t="s">
        <v>418</v>
      </c>
      <c r="Z268" s="285" t="s">
        <v>460</v>
      </c>
      <c r="AA268" s="285" t="s">
        <v>419</v>
      </c>
      <c r="AB268" s="285" t="s">
        <v>431</v>
      </c>
      <c r="AC268" s="285" t="s">
        <v>461</v>
      </c>
      <c r="AD268" s="285" t="s">
        <v>462</v>
      </c>
      <c r="AE268" s="285" t="s">
        <v>433</v>
      </c>
      <c r="AF268" s="285" t="s">
        <v>463</v>
      </c>
      <c r="AG268" s="285" t="s">
        <v>434</v>
      </c>
      <c r="AH268" s="285" t="s">
        <v>435</v>
      </c>
      <c r="AI268" s="285" t="s">
        <v>436</v>
      </c>
      <c r="AJ268" s="285" t="s">
        <v>437</v>
      </c>
      <c r="AK268" s="285" t="s">
        <v>438</v>
      </c>
      <c r="AM268" s="286" t="s">
        <v>486</v>
      </c>
      <c r="AN268" s="287" t="s">
        <v>396</v>
      </c>
      <c r="AO268" s="288" t="s">
        <v>416</v>
      </c>
      <c r="AP268" s="288" t="s">
        <v>459</v>
      </c>
      <c r="AQ268" s="288" t="s">
        <v>417</v>
      </c>
      <c r="AR268" s="288" t="s">
        <v>418</v>
      </c>
      <c r="AS268" s="288" t="s">
        <v>460</v>
      </c>
      <c r="AT268" s="288" t="s">
        <v>419</v>
      </c>
      <c r="AU268" s="288" t="s">
        <v>431</v>
      </c>
      <c r="AV268" s="288" t="s">
        <v>461</v>
      </c>
      <c r="AW268" s="288" t="s">
        <v>462</v>
      </c>
      <c r="AX268" s="288" t="s">
        <v>433</v>
      </c>
      <c r="AY268" s="288" t="s">
        <v>463</v>
      </c>
      <c r="AZ268" s="288" t="s">
        <v>434</v>
      </c>
      <c r="BA268" s="288" t="s">
        <v>435</v>
      </c>
      <c r="BB268" s="288" t="s">
        <v>436</v>
      </c>
      <c r="BC268" s="288" t="s">
        <v>437</v>
      </c>
      <c r="BD268" s="288" t="s">
        <v>438</v>
      </c>
    </row>
    <row r="269" spans="1:56">
      <c r="A269" s="220" t="s">
        <v>402</v>
      </c>
      <c r="B269" s="274">
        <f>[2]Одељења!E264</f>
        <v>0</v>
      </c>
      <c r="C269" s="222"/>
      <c r="D269" s="289">
        <f>ROUNDUP(C269/30,0)</f>
        <v>0</v>
      </c>
      <c r="E269" s="222"/>
      <c r="F269" s="222"/>
      <c r="G269" s="274">
        <f>ROUNDUP(F269/30,0)</f>
        <v>0</v>
      </c>
      <c r="H269" s="223"/>
      <c r="I269" s="274"/>
      <c r="J269" s="274"/>
      <c r="K269" s="274"/>
      <c r="L269" s="274"/>
      <c r="M269" s="274"/>
      <c r="N269" s="274"/>
      <c r="O269" s="274"/>
      <c r="P269" s="274"/>
      <c r="Q269" s="223"/>
      <c r="R269" s="223"/>
      <c r="T269" s="220" t="s">
        <v>402</v>
      </c>
      <c r="U269">
        <f>[2]Одељења!M264</f>
        <v>0</v>
      </c>
      <c r="V269" s="222"/>
      <c r="W269" s="290">
        <f>ROUNDUP(V269/30,0)</f>
        <v>0</v>
      </c>
      <c r="X269" s="222"/>
      <c r="Y269" s="222"/>
      <c r="Z269" s="291">
        <f>ROUNDUP(Y269/30,0)</f>
        <v>0</v>
      </c>
      <c r="AA269" s="223"/>
      <c r="AB269" s="291"/>
      <c r="AC269" s="291"/>
      <c r="AD269" s="291"/>
      <c r="AE269" s="291"/>
      <c r="AF269" s="291"/>
      <c r="AG269" s="291"/>
      <c r="AH269" s="291"/>
      <c r="AI269" s="291"/>
      <c r="AJ269" s="223"/>
      <c r="AK269" s="223"/>
      <c r="AM269" s="220" t="s">
        <v>402</v>
      </c>
      <c r="AN269">
        <f>[2]Одељења!U264</f>
        <v>0</v>
      </c>
      <c r="AO269" s="222"/>
      <c r="AP269" s="292">
        <f>ROUNDUP(AO269/30,0)</f>
        <v>0</v>
      </c>
      <c r="AQ269" s="222"/>
      <c r="AR269" s="222"/>
      <c r="AS269" s="276">
        <f>ROUNDUP(AR269/30,0)</f>
        <v>0</v>
      </c>
      <c r="AT269" s="223"/>
      <c r="AU269" s="276"/>
      <c r="AV269" s="276"/>
      <c r="AW269" s="276"/>
      <c r="AX269" s="276"/>
      <c r="AY269" s="276"/>
      <c r="AZ269" s="276"/>
      <c r="BA269" s="276"/>
      <c r="BB269" s="276"/>
      <c r="BC269" s="223"/>
      <c r="BD269" s="223"/>
    </row>
    <row r="270" spans="1:56">
      <c r="A270" s="220" t="s">
        <v>403</v>
      </c>
      <c r="B270" s="274">
        <f>[2]Одељења!E265</f>
        <v>0</v>
      </c>
      <c r="C270" s="223"/>
      <c r="D270" s="289">
        <f t="shared" ref="D270:D276" si="207">ROUNDUP(C270/30,0)</f>
        <v>0</v>
      </c>
      <c r="E270" s="223"/>
      <c r="F270" s="222"/>
      <c r="G270" s="274">
        <f t="shared" ref="G270:G276" si="208">ROUNDUP(F270/30,0)</f>
        <v>0</v>
      </c>
      <c r="H270" s="223"/>
      <c r="I270" s="274"/>
      <c r="J270" s="274"/>
      <c r="K270" s="274"/>
      <c r="L270" s="274"/>
      <c r="M270" s="274"/>
      <c r="N270" s="274"/>
      <c r="O270" s="274"/>
      <c r="P270" s="274"/>
      <c r="Q270" s="223"/>
      <c r="R270" s="223"/>
      <c r="T270" s="220" t="s">
        <v>403</v>
      </c>
      <c r="U270">
        <f>[2]Одељења!M265</f>
        <v>0</v>
      </c>
      <c r="V270" s="223"/>
      <c r="W270" s="290">
        <f t="shared" ref="W270:W276" si="209">ROUNDUP(V270/30,0)</f>
        <v>0</v>
      </c>
      <c r="X270" s="223"/>
      <c r="Y270" s="222"/>
      <c r="Z270" s="291">
        <f t="shared" ref="Z270:Z276" si="210">ROUNDUP(Y270/30,0)</f>
        <v>0</v>
      </c>
      <c r="AA270" s="223"/>
      <c r="AB270" s="291"/>
      <c r="AC270" s="291"/>
      <c r="AD270" s="291"/>
      <c r="AE270" s="291"/>
      <c r="AF270" s="291"/>
      <c r="AG270" s="291"/>
      <c r="AH270" s="291"/>
      <c r="AI270" s="291"/>
      <c r="AJ270" s="223"/>
      <c r="AK270" s="223"/>
      <c r="AM270" s="220" t="s">
        <v>403</v>
      </c>
      <c r="AN270">
        <f>[2]Одељења!U265</f>
        <v>0</v>
      </c>
      <c r="AO270" s="223"/>
      <c r="AP270" s="292">
        <f t="shared" ref="AP270:AP276" si="211">ROUNDUP(AO270/30,0)</f>
        <v>0</v>
      </c>
      <c r="AQ270" s="223"/>
      <c r="AR270" s="222"/>
      <c r="AS270" s="276">
        <f t="shared" ref="AS270:AS276" si="212">ROUNDUP(AR270/30,0)</f>
        <v>0</v>
      </c>
      <c r="AT270" s="223"/>
      <c r="AU270" s="276"/>
      <c r="AV270" s="276"/>
      <c r="AW270" s="276"/>
      <c r="AX270" s="276"/>
      <c r="AY270" s="276"/>
      <c r="AZ270" s="276"/>
      <c r="BA270" s="276"/>
      <c r="BB270" s="276"/>
      <c r="BC270" s="223"/>
      <c r="BD270" s="223"/>
    </row>
    <row r="271" spans="1:56">
      <c r="A271" s="220" t="s">
        <v>404</v>
      </c>
      <c r="B271" s="274">
        <f>[2]Одељења!E266</f>
        <v>0</v>
      </c>
      <c r="C271" s="223"/>
      <c r="D271" s="289">
        <f t="shared" si="207"/>
        <v>0</v>
      </c>
      <c r="E271" s="223"/>
      <c r="F271" s="222"/>
      <c r="G271" s="274">
        <f t="shared" si="208"/>
        <v>0</v>
      </c>
      <c r="H271" s="223"/>
      <c r="I271" s="274"/>
      <c r="J271" s="274"/>
      <c r="K271" s="274"/>
      <c r="L271" s="274"/>
      <c r="M271" s="274"/>
      <c r="N271" s="274"/>
      <c r="O271" s="274"/>
      <c r="P271" s="274"/>
      <c r="Q271" s="223"/>
      <c r="R271" s="223"/>
      <c r="T271" s="220" t="s">
        <v>404</v>
      </c>
      <c r="U271">
        <f>[2]Одељења!M266</f>
        <v>0</v>
      </c>
      <c r="V271" s="223"/>
      <c r="W271" s="290">
        <f t="shared" si="209"/>
        <v>0</v>
      </c>
      <c r="X271" s="223"/>
      <c r="Y271" s="222"/>
      <c r="Z271" s="291">
        <f t="shared" si="210"/>
        <v>0</v>
      </c>
      <c r="AA271" s="223"/>
      <c r="AB271" s="291"/>
      <c r="AC271" s="291"/>
      <c r="AD271" s="291"/>
      <c r="AE271" s="291"/>
      <c r="AF271" s="291"/>
      <c r="AG271" s="291"/>
      <c r="AH271" s="291"/>
      <c r="AI271" s="291"/>
      <c r="AJ271" s="223"/>
      <c r="AK271" s="223"/>
      <c r="AM271" s="220" t="s">
        <v>404</v>
      </c>
      <c r="AN271">
        <f>[2]Одељења!U266</f>
        <v>0</v>
      </c>
      <c r="AO271" s="223"/>
      <c r="AP271" s="292">
        <f t="shared" si="211"/>
        <v>0</v>
      </c>
      <c r="AQ271" s="223"/>
      <c r="AR271" s="222"/>
      <c r="AS271" s="276">
        <f t="shared" si="212"/>
        <v>0</v>
      </c>
      <c r="AT271" s="223"/>
      <c r="AU271" s="276"/>
      <c r="AV271" s="276"/>
      <c r="AW271" s="276"/>
      <c r="AX271" s="276"/>
      <c r="AY271" s="276"/>
      <c r="AZ271" s="276"/>
      <c r="BA271" s="276"/>
      <c r="BB271" s="276"/>
      <c r="BC271" s="223"/>
      <c r="BD271" s="223"/>
    </row>
    <row r="272" spans="1:56">
      <c r="A272" s="220" t="s">
        <v>405</v>
      </c>
      <c r="B272" s="274">
        <f>[2]Одељења!E267</f>
        <v>0</v>
      </c>
      <c r="C272" s="223"/>
      <c r="D272" s="289">
        <f t="shared" si="207"/>
        <v>0</v>
      </c>
      <c r="E272" s="223"/>
      <c r="F272" s="222"/>
      <c r="G272" s="274">
        <f t="shared" si="208"/>
        <v>0</v>
      </c>
      <c r="H272" s="223"/>
      <c r="I272" s="274"/>
      <c r="J272" s="274"/>
      <c r="K272" s="274"/>
      <c r="L272" s="274"/>
      <c r="M272" s="274"/>
      <c r="N272" s="274"/>
      <c r="O272" s="274"/>
      <c r="P272" s="274"/>
      <c r="Q272" s="223"/>
      <c r="R272" s="223"/>
      <c r="T272" s="220" t="s">
        <v>405</v>
      </c>
      <c r="U272">
        <f>[2]Одељења!M267</f>
        <v>0</v>
      </c>
      <c r="V272" s="223"/>
      <c r="W272" s="290">
        <f t="shared" si="209"/>
        <v>0</v>
      </c>
      <c r="X272" s="223"/>
      <c r="Y272" s="222"/>
      <c r="Z272" s="291">
        <f t="shared" si="210"/>
        <v>0</v>
      </c>
      <c r="AA272" s="223"/>
      <c r="AB272" s="291"/>
      <c r="AC272" s="291"/>
      <c r="AD272" s="291"/>
      <c r="AE272" s="291"/>
      <c r="AF272" s="291"/>
      <c r="AG272" s="291"/>
      <c r="AH272" s="291"/>
      <c r="AI272" s="291"/>
      <c r="AJ272" s="223"/>
      <c r="AK272" s="223"/>
      <c r="AM272" s="220" t="s">
        <v>405</v>
      </c>
      <c r="AN272">
        <f>[2]Одељења!U267</f>
        <v>0</v>
      </c>
      <c r="AO272" s="223"/>
      <c r="AP272" s="292">
        <f t="shared" si="211"/>
        <v>0</v>
      </c>
      <c r="AQ272" s="223"/>
      <c r="AR272" s="222"/>
      <c r="AS272" s="276">
        <f t="shared" si="212"/>
        <v>0</v>
      </c>
      <c r="AT272" s="223"/>
      <c r="AU272" s="276"/>
      <c r="AV272" s="276"/>
      <c r="AW272" s="276"/>
      <c r="AX272" s="276"/>
      <c r="AY272" s="276"/>
      <c r="AZ272" s="276"/>
      <c r="BA272" s="276"/>
      <c r="BB272" s="276"/>
      <c r="BC272" s="223"/>
      <c r="BD272" s="223"/>
    </row>
    <row r="273" spans="1:56">
      <c r="A273" s="220" t="s">
        <v>406</v>
      </c>
      <c r="B273" s="274">
        <f>[2]Одељења!E268</f>
        <v>0</v>
      </c>
      <c r="C273" s="223"/>
      <c r="D273" s="289">
        <f t="shared" si="207"/>
        <v>0</v>
      </c>
      <c r="E273" s="223"/>
      <c r="F273" s="222"/>
      <c r="G273" s="274">
        <f t="shared" si="208"/>
        <v>0</v>
      </c>
      <c r="H273" s="223"/>
      <c r="I273" s="223"/>
      <c r="J273" s="274">
        <f>ROUNDUP(I273/30,0)</f>
        <v>0</v>
      </c>
      <c r="K273" s="223"/>
      <c r="L273" s="223"/>
      <c r="M273" s="274">
        <f>ROUNDUP(L273/30,0)</f>
        <v>0</v>
      </c>
      <c r="N273" s="223"/>
      <c r="O273" s="223"/>
      <c r="P273" s="223"/>
      <c r="Q273" s="223"/>
      <c r="R273" s="223"/>
      <c r="T273" s="220" t="s">
        <v>406</v>
      </c>
      <c r="U273">
        <f>[2]Одељења!M268</f>
        <v>0</v>
      </c>
      <c r="V273" s="223"/>
      <c r="W273" s="290">
        <f t="shared" si="209"/>
        <v>0</v>
      </c>
      <c r="X273" s="223"/>
      <c r="Y273" s="222"/>
      <c r="Z273" s="291">
        <f t="shared" si="210"/>
        <v>0</v>
      </c>
      <c r="AA273" s="223"/>
      <c r="AB273" s="223"/>
      <c r="AC273" s="291">
        <f>ROUNDUP(AB273/30,0)</f>
        <v>0</v>
      </c>
      <c r="AD273" s="223"/>
      <c r="AE273" s="223"/>
      <c r="AF273" s="291">
        <f>ROUNDUP(AE273/30,0)</f>
        <v>0</v>
      </c>
      <c r="AG273" s="223"/>
      <c r="AH273" s="223"/>
      <c r="AI273" s="223"/>
      <c r="AJ273" s="223"/>
      <c r="AK273" s="223"/>
      <c r="AM273" s="220" t="s">
        <v>406</v>
      </c>
      <c r="AN273">
        <f>[2]Одељења!U268</f>
        <v>0</v>
      </c>
      <c r="AO273" s="223"/>
      <c r="AP273" s="292">
        <f t="shared" si="211"/>
        <v>0</v>
      </c>
      <c r="AQ273" s="223"/>
      <c r="AR273" s="222"/>
      <c r="AS273" s="276">
        <f t="shared" si="212"/>
        <v>0</v>
      </c>
      <c r="AT273" s="223"/>
      <c r="AU273" s="223"/>
      <c r="AV273" s="276">
        <f>ROUNDUP(AU273/30,0)</f>
        <v>0</v>
      </c>
      <c r="AW273" s="223"/>
      <c r="AX273" s="223"/>
      <c r="AY273" s="276">
        <f>ROUNDUP(AX273/30,0)</f>
        <v>0</v>
      </c>
      <c r="AZ273" s="223"/>
      <c r="BA273" s="223"/>
      <c r="BB273" s="223"/>
      <c r="BC273" s="223"/>
      <c r="BD273" s="223"/>
    </row>
    <row r="274" spans="1:56">
      <c r="A274" s="220" t="s">
        <v>407</v>
      </c>
      <c r="B274" s="274">
        <f>[2]Одељења!E269</f>
        <v>0</v>
      </c>
      <c r="C274" s="223"/>
      <c r="D274" s="289">
        <f t="shared" si="207"/>
        <v>0</v>
      </c>
      <c r="E274" s="223"/>
      <c r="F274" s="222"/>
      <c r="G274" s="274">
        <f t="shared" si="208"/>
        <v>0</v>
      </c>
      <c r="H274" s="223"/>
      <c r="I274" s="223"/>
      <c r="J274" s="274">
        <f>ROUNDUP(I274/30,0)</f>
        <v>0</v>
      </c>
      <c r="K274" s="223"/>
      <c r="L274" s="223"/>
      <c r="M274" s="274">
        <f>ROUNDUP(L274/30,0)</f>
        <v>0</v>
      </c>
      <c r="N274" s="223"/>
      <c r="O274" s="223"/>
      <c r="P274" s="223"/>
      <c r="Q274" s="223"/>
      <c r="R274" s="223"/>
      <c r="T274" s="220" t="s">
        <v>407</v>
      </c>
      <c r="U274">
        <f>[2]Одељења!M269</f>
        <v>0</v>
      </c>
      <c r="V274" s="223"/>
      <c r="W274" s="290">
        <f t="shared" si="209"/>
        <v>0</v>
      </c>
      <c r="X274" s="223"/>
      <c r="Y274" s="222"/>
      <c r="Z274" s="291">
        <f t="shared" si="210"/>
        <v>0</v>
      </c>
      <c r="AA274" s="223"/>
      <c r="AB274" s="223"/>
      <c r="AC274" s="291">
        <f>ROUNDUP(AB274/30,0)</f>
        <v>0</v>
      </c>
      <c r="AD274" s="223"/>
      <c r="AE274" s="223"/>
      <c r="AF274" s="291">
        <f>ROUNDUP(AE274/30,0)</f>
        <v>0</v>
      </c>
      <c r="AG274" s="223"/>
      <c r="AH274" s="223"/>
      <c r="AI274" s="223"/>
      <c r="AJ274" s="223"/>
      <c r="AK274" s="223"/>
      <c r="AM274" s="220" t="s">
        <v>407</v>
      </c>
      <c r="AN274">
        <f>[2]Одељења!U269</f>
        <v>0</v>
      </c>
      <c r="AO274" s="223"/>
      <c r="AP274" s="292">
        <f t="shared" si="211"/>
        <v>0</v>
      </c>
      <c r="AQ274" s="223"/>
      <c r="AR274" s="222"/>
      <c r="AS274" s="276">
        <f t="shared" si="212"/>
        <v>0</v>
      </c>
      <c r="AT274" s="223"/>
      <c r="AU274" s="223"/>
      <c r="AV274" s="276">
        <f>ROUNDUP(AU274/30,0)</f>
        <v>0</v>
      </c>
      <c r="AW274" s="223"/>
      <c r="AX274" s="223"/>
      <c r="AY274" s="276">
        <f>ROUNDUP(AX274/30,0)</f>
        <v>0</v>
      </c>
      <c r="AZ274" s="223"/>
      <c r="BA274" s="223"/>
      <c r="BB274" s="223"/>
      <c r="BC274" s="223"/>
      <c r="BD274" s="223"/>
    </row>
    <row r="275" spans="1:56">
      <c r="A275" s="220" t="s">
        <v>408</v>
      </c>
      <c r="B275" s="274">
        <f>[2]Одељења!E270</f>
        <v>0</v>
      </c>
      <c r="C275" s="223"/>
      <c r="D275" s="289">
        <f t="shared" si="207"/>
        <v>0</v>
      </c>
      <c r="E275" s="223"/>
      <c r="F275" s="222"/>
      <c r="G275" s="274">
        <f t="shared" si="208"/>
        <v>0</v>
      </c>
      <c r="H275" s="223"/>
      <c r="I275" s="223"/>
      <c r="J275" s="274">
        <f>ROUNDUP(I275/30,0)</f>
        <v>0</v>
      </c>
      <c r="K275" s="223"/>
      <c r="L275" s="223"/>
      <c r="M275" s="274">
        <f>ROUNDUP(L275/30,0)</f>
        <v>0</v>
      </c>
      <c r="N275" s="223"/>
      <c r="O275" s="223"/>
      <c r="P275" s="223"/>
      <c r="Q275" s="223"/>
      <c r="R275" s="223"/>
      <c r="T275" s="220" t="s">
        <v>408</v>
      </c>
      <c r="U275">
        <f>[2]Одељења!M270</f>
        <v>0</v>
      </c>
      <c r="V275" s="223"/>
      <c r="W275" s="290">
        <f t="shared" si="209"/>
        <v>0</v>
      </c>
      <c r="X275" s="223"/>
      <c r="Y275" s="222"/>
      <c r="Z275" s="291">
        <f t="shared" si="210"/>
        <v>0</v>
      </c>
      <c r="AA275" s="223"/>
      <c r="AB275" s="223"/>
      <c r="AC275" s="291">
        <f>ROUNDUP(AB275/30,0)</f>
        <v>0</v>
      </c>
      <c r="AD275" s="223"/>
      <c r="AE275" s="223"/>
      <c r="AF275" s="291">
        <f>ROUNDUP(AE275/30,0)</f>
        <v>0</v>
      </c>
      <c r="AG275" s="223"/>
      <c r="AH275" s="223"/>
      <c r="AI275" s="223"/>
      <c r="AJ275" s="223"/>
      <c r="AK275" s="223"/>
      <c r="AM275" s="220" t="s">
        <v>408</v>
      </c>
      <c r="AN275">
        <f>[2]Одељења!U270</f>
        <v>0</v>
      </c>
      <c r="AO275" s="223"/>
      <c r="AP275" s="292">
        <f t="shared" si="211"/>
        <v>0</v>
      </c>
      <c r="AQ275" s="223"/>
      <c r="AR275" s="222"/>
      <c r="AS275" s="276">
        <f t="shared" si="212"/>
        <v>0</v>
      </c>
      <c r="AT275" s="223"/>
      <c r="AU275" s="223"/>
      <c r="AV275" s="276">
        <f>ROUNDUP(AU275/30,0)</f>
        <v>0</v>
      </c>
      <c r="AW275" s="223"/>
      <c r="AX275" s="223"/>
      <c r="AY275" s="276">
        <f>ROUNDUP(AX275/30,0)</f>
        <v>0</v>
      </c>
      <c r="AZ275" s="223"/>
      <c r="BA275" s="223"/>
      <c r="BB275" s="223"/>
      <c r="BC275" s="223"/>
      <c r="BD275" s="223"/>
    </row>
    <row r="276" spans="1:56">
      <c r="A276" s="225" t="s">
        <v>409</v>
      </c>
      <c r="B276" s="293">
        <f>[2]Одељења!E271</f>
        <v>0</v>
      </c>
      <c r="C276" s="227"/>
      <c r="D276" s="294">
        <f t="shared" si="207"/>
        <v>0</v>
      </c>
      <c r="E276" s="227"/>
      <c r="F276" s="252"/>
      <c r="G276" s="293">
        <f t="shared" si="208"/>
        <v>0</v>
      </c>
      <c r="H276" s="227"/>
      <c r="I276" s="227"/>
      <c r="J276" s="293">
        <f>ROUNDUP(I276/30,0)</f>
        <v>0</v>
      </c>
      <c r="K276" s="227"/>
      <c r="L276" s="227"/>
      <c r="M276" s="293">
        <f>ROUNDUP(L276/30,0)</f>
        <v>0</v>
      </c>
      <c r="N276" s="227"/>
      <c r="O276" s="227"/>
      <c r="P276" s="227"/>
      <c r="Q276" s="227"/>
      <c r="R276" s="227"/>
      <c r="T276" s="225" t="s">
        <v>409</v>
      </c>
      <c r="U276">
        <f>[2]Одељења!M271</f>
        <v>0</v>
      </c>
      <c r="V276" s="227"/>
      <c r="W276" s="295">
        <f t="shared" si="209"/>
        <v>0</v>
      </c>
      <c r="X276" s="227"/>
      <c r="Y276" s="252"/>
      <c r="Z276" s="296">
        <f t="shared" si="210"/>
        <v>0</v>
      </c>
      <c r="AA276" s="227"/>
      <c r="AB276" s="227"/>
      <c r="AC276" s="296">
        <f>ROUNDUP(AB276/30,0)</f>
        <v>0</v>
      </c>
      <c r="AD276" s="227"/>
      <c r="AE276" s="227"/>
      <c r="AF276" s="296">
        <f>ROUNDUP(AE276/30,0)</f>
        <v>0</v>
      </c>
      <c r="AG276" s="227"/>
      <c r="AH276" s="227"/>
      <c r="AI276" s="227"/>
      <c r="AJ276" s="227"/>
      <c r="AK276" s="227"/>
      <c r="AM276" s="225" t="s">
        <v>409</v>
      </c>
      <c r="AN276">
        <f>[2]Одељења!U271</f>
        <v>0</v>
      </c>
      <c r="AO276" s="227"/>
      <c r="AP276" s="297">
        <f t="shared" si="211"/>
        <v>0</v>
      </c>
      <c r="AQ276" s="227"/>
      <c r="AR276" s="252"/>
      <c r="AS276" s="298">
        <f t="shared" si="212"/>
        <v>0</v>
      </c>
      <c r="AT276" s="227"/>
      <c r="AU276" s="227"/>
      <c r="AV276" s="298">
        <f>ROUNDUP(AU276/30,0)</f>
        <v>0</v>
      </c>
      <c r="AW276" s="227"/>
      <c r="AX276" s="227"/>
      <c r="AY276" s="298">
        <f>ROUNDUP(AX276/30,0)</f>
        <v>0</v>
      </c>
      <c r="AZ276" s="227"/>
      <c r="BA276" s="227"/>
      <c r="BB276" s="227"/>
      <c r="BC276" s="227"/>
      <c r="BD276" s="227"/>
    </row>
    <row r="277" spans="1:56">
      <c r="A277" s="313" t="s">
        <v>13</v>
      </c>
      <c r="B277" s="314">
        <f t="shared" ref="B277:R277" si="213">SUM(B269:B276)</f>
        <v>0</v>
      </c>
      <c r="C277" s="314">
        <f t="shared" si="213"/>
        <v>0</v>
      </c>
      <c r="D277" s="314">
        <f t="shared" si="213"/>
        <v>0</v>
      </c>
      <c r="E277" s="314">
        <f t="shared" si="213"/>
        <v>0</v>
      </c>
      <c r="F277" s="314">
        <f t="shared" si="213"/>
        <v>0</v>
      </c>
      <c r="G277" s="314">
        <f t="shared" si="213"/>
        <v>0</v>
      </c>
      <c r="H277" s="314">
        <f t="shared" si="213"/>
        <v>0</v>
      </c>
      <c r="I277" s="314">
        <f t="shared" si="213"/>
        <v>0</v>
      </c>
      <c r="J277" s="314">
        <f t="shared" si="213"/>
        <v>0</v>
      </c>
      <c r="K277" s="314">
        <f t="shared" si="213"/>
        <v>0</v>
      </c>
      <c r="L277" s="314">
        <f t="shared" si="213"/>
        <v>0</v>
      </c>
      <c r="M277" s="314">
        <f t="shared" si="213"/>
        <v>0</v>
      </c>
      <c r="N277" s="314">
        <f t="shared" si="213"/>
        <v>0</v>
      </c>
      <c r="O277" s="314">
        <f t="shared" si="213"/>
        <v>0</v>
      </c>
      <c r="P277" s="314">
        <f t="shared" si="213"/>
        <v>0</v>
      </c>
      <c r="Q277" s="314">
        <f t="shared" si="213"/>
        <v>0</v>
      </c>
      <c r="R277" s="314">
        <f t="shared" si="213"/>
        <v>0</v>
      </c>
      <c r="T277" s="301" t="s">
        <v>13</v>
      </c>
      <c r="U277" s="302">
        <f t="shared" ref="U277:AK277" si="214">SUM(U269:U276)</f>
        <v>0</v>
      </c>
      <c r="V277" s="302">
        <f t="shared" si="214"/>
        <v>0</v>
      </c>
      <c r="W277" s="302">
        <f t="shared" si="214"/>
        <v>0</v>
      </c>
      <c r="X277" s="302">
        <f t="shared" si="214"/>
        <v>0</v>
      </c>
      <c r="Y277" s="302">
        <f t="shared" si="214"/>
        <v>0</v>
      </c>
      <c r="Z277" s="302">
        <f t="shared" si="214"/>
        <v>0</v>
      </c>
      <c r="AA277" s="302">
        <f t="shared" si="214"/>
        <v>0</v>
      </c>
      <c r="AB277" s="302">
        <f t="shared" si="214"/>
        <v>0</v>
      </c>
      <c r="AC277" s="302">
        <f t="shared" si="214"/>
        <v>0</v>
      </c>
      <c r="AD277" s="302">
        <f t="shared" si="214"/>
        <v>0</v>
      </c>
      <c r="AE277" s="302">
        <f t="shared" si="214"/>
        <v>0</v>
      </c>
      <c r="AF277" s="302">
        <f t="shared" si="214"/>
        <v>0</v>
      </c>
      <c r="AG277" s="302">
        <f t="shared" si="214"/>
        <v>0</v>
      </c>
      <c r="AH277" s="302">
        <f t="shared" si="214"/>
        <v>0</v>
      </c>
      <c r="AI277" s="302">
        <f t="shared" si="214"/>
        <v>0</v>
      </c>
      <c r="AJ277" s="302">
        <f t="shared" si="214"/>
        <v>0</v>
      </c>
      <c r="AK277" s="302">
        <f t="shared" si="214"/>
        <v>0</v>
      </c>
      <c r="AM277" s="303" t="s">
        <v>13</v>
      </c>
      <c r="AN277" s="304">
        <f t="shared" ref="AN277:BD277" si="215">SUM(AN269:AN276)</f>
        <v>0</v>
      </c>
      <c r="AO277" s="304">
        <f t="shared" si="215"/>
        <v>0</v>
      </c>
      <c r="AP277" s="304">
        <f t="shared" si="215"/>
        <v>0</v>
      </c>
      <c r="AQ277" s="304">
        <f t="shared" si="215"/>
        <v>0</v>
      </c>
      <c r="AR277" s="304">
        <f t="shared" si="215"/>
        <v>0</v>
      </c>
      <c r="AS277" s="304">
        <f t="shared" si="215"/>
        <v>0</v>
      </c>
      <c r="AT277" s="304">
        <f t="shared" si="215"/>
        <v>0</v>
      </c>
      <c r="AU277" s="304">
        <f t="shared" si="215"/>
        <v>0</v>
      </c>
      <c r="AV277" s="304">
        <f t="shared" si="215"/>
        <v>0</v>
      </c>
      <c r="AW277" s="304">
        <f t="shared" si="215"/>
        <v>0</v>
      </c>
      <c r="AX277" s="304">
        <f t="shared" si="215"/>
        <v>0</v>
      </c>
      <c r="AY277" s="304">
        <f t="shared" si="215"/>
        <v>0</v>
      </c>
      <c r="AZ277" s="304">
        <f t="shared" si="215"/>
        <v>0</v>
      </c>
      <c r="BA277" s="304">
        <f t="shared" si="215"/>
        <v>0</v>
      </c>
      <c r="BB277" s="304">
        <f t="shared" si="215"/>
        <v>0</v>
      </c>
      <c r="BC277" s="304">
        <f t="shared" si="215"/>
        <v>0</v>
      </c>
      <c r="BD277" s="304">
        <f t="shared" si="215"/>
        <v>0</v>
      </c>
    </row>
    <row r="278" spans="1:56">
      <c r="A278" s="315">
        <f>'[2]Подаци о школи'!B30</f>
        <v>0</v>
      </c>
      <c r="T278" s="315">
        <f>'[2]Подаци о школи'!B30</f>
        <v>0</v>
      </c>
      <c r="AM278" s="315">
        <f>'[2]Подаци о школи'!B30</f>
        <v>0</v>
      </c>
    </row>
    <row r="279" spans="1:56" s="214" customFormat="1" ht="84">
      <c r="A279" s="280" t="s">
        <v>487</v>
      </c>
      <c r="B279" s="281" t="s">
        <v>396</v>
      </c>
      <c r="C279" s="282" t="s">
        <v>416</v>
      </c>
      <c r="D279" s="282" t="s">
        <v>459</v>
      </c>
      <c r="E279" s="282" t="s">
        <v>417</v>
      </c>
      <c r="F279" s="282" t="s">
        <v>418</v>
      </c>
      <c r="G279" s="282" t="s">
        <v>460</v>
      </c>
      <c r="H279" s="282" t="s">
        <v>419</v>
      </c>
      <c r="I279" s="282" t="s">
        <v>431</v>
      </c>
      <c r="J279" s="282" t="s">
        <v>461</v>
      </c>
      <c r="K279" s="282" t="s">
        <v>462</v>
      </c>
      <c r="L279" s="282" t="s">
        <v>433</v>
      </c>
      <c r="M279" s="282" t="s">
        <v>463</v>
      </c>
      <c r="N279" s="282" t="s">
        <v>434</v>
      </c>
      <c r="O279" s="282" t="s">
        <v>435</v>
      </c>
      <c r="P279" s="282" t="s">
        <v>436</v>
      </c>
      <c r="Q279" s="282" t="s">
        <v>437</v>
      </c>
      <c r="R279" s="282" t="s">
        <v>438</v>
      </c>
      <c r="T279" s="283" t="s">
        <v>487</v>
      </c>
      <c r="U279" s="284" t="s">
        <v>396</v>
      </c>
      <c r="V279" s="285" t="s">
        <v>416</v>
      </c>
      <c r="W279" s="285" t="s">
        <v>459</v>
      </c>
      <c r="X279" s="285" t="s">
        <v>417</v>
      </c>
      <c r="Y279" s="285" t="s">
        <v>418</v>
      </c>
      <c r="Z279" s="285" t="s">
        <v>460</v>
      </c>
      <c r="AA279" s="285" t="s">
        <v>419</v>
      </c>
      <c r="AB279" s="285" t="s">
        <v>431</v>
      </c>
      <c r="AC279" s="285" t="s">
        <v>461</v>
      </c>
      <c r="AD279" s="285" t="s">
        <v>462</v>
      </c>
      <c r="AE279" s="285" t="s">
        <v>433</v>
      </c>
      <c r="AF279" s="285" t="s">
        <v>463</v>
      </c>
      <c r="AG279" s="285" t="s">
        <v>434</v>
      </c>
      <c r="AH279" s="285" t="s">
        <v>435</v>
      </c>
      <c r="AI279" s="285" t="s">
        <v>436</v>
      </c>
      <c r="AJ279" s="285" t="s">
        <v>437</v>
      </c>
      <c r="AK279" s="285" t="s">
        <v>438</v>
      </c>
      <c r="AM279" s="286" t="s">
        <v>487</v>
      </c>
      <c r="AN279" s="287" t="s">
        <v>396</v>
      </c>
      <c r="AO279" s="288" t="s">
        <v>416</v>
      </c>
      <c r="AP279" s="288" t="s">
        <v>459</v>
      </c>
      <c r="AQ279" s="288" t="s">
        <v>417</v>
      </c>
      <c r="AR279" s="288" t="s">
        <v>418</v>
      </c>
      <c r="AS279" s="288" t="s">
        <v>460</v>
      </c>
      <c r="AT279" s="288" t="s">
        <v>419</v>
      </c>
      <c r="AU279" s="288" t="s">
        <v>431</v>
      </c>
      <c r="AV279" s="288" t="s">
        <v>461</v>
      </c>
      <c r="AW279" s="288" t="s">
        <v>462</v>
      </c>
      <c r="AX279" s="288" t="s">
        <v>433</v>
      </c>
      <c r="AY279" s="288" t="s">
        <v>463</v>
      </c>
      <c r="AZ279" s="288" t="s">
        <v>434</v>
      </c>
      <c r="BA279" s="288" t="s">
        <v>435</v>
      </c>
      <c r="BB279" s="288" t="s">
        <v>436</v>
      </c>
      <c r="BC279" s="288" t="s">
        <v>437</v>
      </c>
      <c r="BD279" s="288" t="s">
        <v>438</v>
      </c>
    </row>
    <row r="280" spans="1:56">
      <c r="A280" s="220" t="s">
        <v>402</v>
      </c>
      <c r="B280" s="274">
        <f>[2]Одељења!E275</f>
        <v>0</v>
      </c>
      <c r="C280" s="222"/>
      <c r="D280" s="289">
        <f>ROUNDUP(C280/30,0)</f>
        <v>0</v>
      </c>
      <c r="E280" s="222"/>
      <c r="F280" s="222"/>
      <c r="G280" s="274">
        <f>ROUNDUP(F280/30,0)</f>
        <v>0</v>
      </c>
      <c r="H280" s="223"/>
      <c r="I280" s="274"/>
      <c r="J280" s="274"/>
      <c r="K280" s="274"/>
      <c r="L280" s="274"/>
      <c r="M280" s="274"/>
      <c r="N280" s="274"/>
      <c r="O280" s="274"/>
      <c r="P280" s="274"/>
      <c r="Q280" s="223"/>
      <c r="R280" s="223"/>
      <c r="T280" s="220" t="s">
        <v>402</v>
      </c>
      <c r="U280">
        <f>[2]Одељења!M275</f>
        <v>0</v>
      </c>
      <c r="V280" s="222"/>
      <c r="W280" s="290">
        <f>ROUNDUP(V280/30,0)</f>
        <v>0</v>
      </c>
      <c r="X280" s="222"/>
      <c r="Y280" s="222"/>
      <c r="Z280" s="291">
        <f>ROUNDUP(Y280/30,0)</f>
        <v>0</v>
      </c>
      <c r="AA280" s="223"/>
      <c r="AB280" s="291"/>
      <c r="AC280" s="291"/>
      <c r="AD280" s="291"/>
      <c r="AE280" s="291"/>
      <c r="AF280" s="291"/>
      <c r="AG280" s="291"/>
      <c r="AH280" s="291"/>
      <c r="AI280" s="291"/>
      <c r="AJ280" s="223"/>
      <c r="AK280" s="223"/>
      <c r="AM280" s="220" t="s">
        <v>402</v>
      </c>
      <c r="AN280">
        <f>[2]Одељења!U275</f>
        <v>0</v>
      </c>
      <c r="AO280" s="222"/>
      <c r="AP280" s="292">
        <f>ROUNDUP(AO280/30,0)</f>
        <v>0</v>
      </c>
      <c r="AQ280" s="222"/>
      <c r="AR280" s="222"/>
      <c r="AS280" s="276">
        <f>ROUNDUP(AR280/30,0)</f>
        <v>0</v>
      </c>
      <c r="AT280" s="223"/>
      <c r="AU280" s="276"/>
      <c r="AV280" s="276"/>
      <c r="AW280" s="276"/>
      <c r="AX280" s="276"/>
      <c r="AY280" s="276"/>
      <c r="AZ280" s="276"/>
      <c r="BA280" s="276"/>
      <c r="BB280" s="276"/>
      <c r="BC280" s="223"/>
      <c r="BD280" s="223"/>
    </row>
    <row r="281" spans="1:56">
      <c r="A281" s="220" t="s">
        <v>403</v>
      </c>
      <c r="B281" s="274">
        <f>[2]Одељења!E276</f>
        <v>0</v>
      </c>
      <c r="C281" s="223"/>
      <c r="D281" s="289">
        <f t="shared" ref="D281:D287" si="216">ROUNDUP(C281/30,0)</f>
        <v>0</v>
      </c>
      <c r="E281" s="223"/>
      <c r="F281" s="222"/>
      <c r="G281" s="274">
        <f t="shared" ref="G281:G287" si="217">ROUNDUP(F281/30,0)</f>
        <v>0</v>
      </c>
      <c r="H281" s="223"/>
      <c r="I281" s="274"/>
      <c r="J281" s="274"/>
      <c r="K281" s="274"/>
      <c r="L281" s="274"/>
      <c r="M281" s="274"/>
      <c r="N281" s="274"/>
      <c r="O281" s="274"/>
      <c r="P281" s="274"/>
      <c r="Q281" s="223"/>
      <c r="R281" s="223"/>
      <c r="T281" s="220" t="s">
        <v>403</v>
      </c>
      <c r="U281">
        <f>[2]Одељења!M276</f>
        <v>0</v>
      </c>
      <c r="V281" s="223"/>
      <c r="W281" s="290">
        <f t="shared" ref="W281:W287" si="218">ROUNDUP(V281/30,0)</f>
        <v>0</v>
      </c>
      <c r="X281" s="223"/>
      <c r="Y281" s="222"/>
      <c r="Z281" s="291">
        <f t="shared" ref="Z281:Z287" si="219">ROUNDUP(Y281/30,0)</f>
        <v>0</v>
      </c>
      <c r="AA281" s="223"/>
      <c r="AB281" s="291"/>
      <c r="AC281" s="291"/>
      <c r="AD281" s="291"/>
      <c r="AE281" s="291"/>
      <c r="AF281" s="291"/>
      <c r="AG281" s="291"/>
      <c r="AH281" s="291"/>
      <c r="AI281" s="291"/>
      <c r="AJ281" s="223"/>
      <c r="AK281" s="223"/>
      <c r="AM281" s="220" t="s">
        <v>403</v>
      </c>
      <c r="AN281">
        <f>[2]Одељења!U276</f>
        <v>0</v>
      </c>
      <c r="AO281" s="223"/>
      <c r="AP281" s="292">
        <f t="shared" ref="AP281:AP287" si="220">ROUNDUP(AO281/30,0)</f>
        <v>0</v>
      </c>
      <c r="AQ281" s="223"/>
      <c r="AR281" s="222"/>
      <c r="AS281" s="276">
        <f t="shared" ref="AS281:AS287" si="221">ROUNDUP(AR281/30,0)</f>
        <v>0</v>
      </c>
      <c r="AT281" s="223"/>
      <c r="AU281" s="276"/>
      <c r="AV281" s="276"/>
      <c r="AW281" s="276"/>
      <c r="AX281" s="276"/>
      <c r="AY281" s="276"/>
      <c r="AZ281" s="276"/>
      <c r="BA281" s="276"/>
      <c r="BB281" s="276"/>
      <c r="BC281" s="223"/>
      <c r="BD281" s="223"/>
    </row>
    <row r="282" spans="1:56">
      <c r="A282" s="220" t="s">
        <v>404</v>
      </c>
      <c r="B282" s="274">
        <f>[2]Одељења!E277</f>
        <v>0</v>
      </c>
      <c r="C282" s="223"/>
      <c r="D282" s="289">
        <f t="shared" si="216"/>
        <v>0</v>
      </c>
      <c r="E282" s="223"/>
      <c r="F282" s="222"/>
      <c r="G282" s="274">
        <f t="shared" si="217"/>
        <v>0</v>
      </c>
      <c r="H282" s="223"/>
      <c r="I282" s="274"/>
      <c r="J282" s="274"/>
      <c r="K282" s="274"/>
      <c r="L282" s="274"/>
      <c r="M282" s="274"/>
      <c r="N282" s="274"/>
      <c r="O282" s="274"/>
      <c r="P282" s="274"/>
      <c r="Q282" s="223"/>
      <c r="R282" s="223"/>
      <c r="T282" s="220" t="s">
        <v>404</v>
      </c>
      <c r="U282">
        <f>[2]Одељења!M277</f>
        <v>0</v>
      </c>
      <c r="V282" s="223"/>
      <c r="W282" s="290">
        <f t="shared" si="218"/>
        <v>0</v>
      </c>
      <c r="X282" s="223"/>
      <c r="Y282" s="222"/>
      <c r="Z282" s="291">
        <f t="shared" si="219"/>
        <v>0</v>
      </c>
      <c r="AA282" s="223"/>
      <c r="AB282" s="291"/>
      <c r="AC282" s="291"/>
      <c r="AD282" s="291"/>
      <c r="AE282" s="291"/>
      <c r="AF282" s="291"/>
      <c r="AG282" s="291"/>
      <c r="AH282" s="291"/>
      <c r="AI282" s="291"/>
      <c r="AJ282" s="223"/>
      <c r="AK282" s="223"/>
      <c r="AM282" s="220" t="s">
        <v>404</v>
      </c>
      <c r="AN282">
        <f>[2]Одељења!U277</f>
        <v>0</v>
      </c>
      <c r="AO282" s="223"/>
      <c r="AP282" s="292">
        <f t="shared" si="220"/>
        <v>0</v>
      </c>
      <c r="AQ282" s="223"/>
      <c r="AR282" s="222"/>
      <c r="AS282" s="276">
        <f t="shared" si="221"/>
        <v>0</v>
      </c>
      <c r="AT282" s="223"/>
      <c r="AU282" s="276"/>
      <c r="AV282" s="276"/>
      <c r="AW282" s="276"/>
      <c r="AX282" s="276"/>
      <c r="AY282" s="276"/>
      <c r="AZ282" s="276"/>
      <c r="BA282" s="276"/>
      <c r="BB282" s="276"/>
      <c r="BC282" s="223"/>
      <c r="BD282" s="223"/>
    </row>
    <row r="283" spans="1:56">
      <c r="A283" s="220" t="s">
        <v>405</v>
      </c>
      <c r="B283" s="274">
        <f>[2]Одељења!E278</f>
        <v>0</v>
      </c>
      <c r="C283" s="223"/>
      <c r="D283" s="289">
        <f t="shared" si="216"/>
        <v>0</v>
      </c>
      <c r="E283" s="223"/>
      <c r="F283" s="222"/>
      <c r="G283" s="274">
        <f t="shared" si="217"/>
        <v>0</v>
      </c>
      <c r="H283" s="223"/>
      <c r="I283" s="274"/>
      <c r="J283" s="274"/>
      <c r="K283" s="274"/>
      <c r="L283" s="274"/>
      <c r="M283" s="274"/>
      <c r="N283" s="274"/>
      <c r="O283" s="274"/>
      <c r="P283" s="274"/>
      <c r="Q283" s="223"/>
      <c r="R283" s="223"/>
      <c r="T283" s="220" t="s">
        <v>405</v>
      </c>
      <c r="U283">
        <f>[2]Одељења!M278</f>
        <v>0</v>
      </c>
      <c r="V283" s="223"/>
      <c r="W283" s="290">
        <f t="shared" si="218"/>
        <v>0</v>
      </c>
      <c r="X283" s="223"/>
      <c r="Y283" s="222"/>
      <c r="Z283" s="291">
        <f t="shared" si="219"/>
        <v>0</v>
      </c>
      <c r="AA283" s="223"/>
      <c r="AB283" s="291"/>
      <c r="AC283" s="291"/>
      <c r="AD283" s="291"/>
      <c r="AE283" s="291"/>
      <c r="AF283" s="291"/>
      <c r="AG283" s="291"/>
      <c r="AH283" s="291"/>
      <c r="AI283" s="291"/>
      <c r="AJ283" s="223"/>
      <c r="AK283" s="223"/>
      <c r="AM283" s="220" t="s">
        <v>405</v>
      </c>
      <c r="AN283">
        <f>[2]Одељења!U278</f>
        <v>0</v>
      </c>
      <c r="AO283" s="223"/>
      <c r="AP283" s="292">
        <f t="shared" si="220"/>
        <v>0</v>
      </c>
      <c r="AQ283" s="223"/>
      <c r="AR283" s="222"/>
      <c r="AS283" s="276">
        <f t="shared" si="221"/>
        <v>0</v>
      </c>
      <c r="AT283" s="223"/>
      <c r="AU283" s="276"/>
      <c r="AV283" s="276"/>
      <c r="AW283" s="276"/>
      <c r="AX283" s="276"/>
      <c r="AY283" s="276"/>
      <c r="AZ283" s="276"/>
      <c r="BA283" s="276"/>
      <c r="BB283" s="276"/>
      <c r="BC283" s="223"/>
      <c r="BD283" s="223"/>
    </row>
    <row r="284" spans="1:56">
      <c r="A284" s="220" t="s">
        <v>406</v>
      </c>
      <c r="B284" s="274">
        <f>[2]Одељења!E279</f>
        <v>0</v>
      </c>
      <c r="C284" s="223"/>
      <c r="D284" s="289">
        <f t="shared" si="216"/>
        <v>0</v>
      </c>
      <c r="E284" s="223"/>
      <c r="F284" s="222"/>
      <c r="G284" s="274">
        <f t="shared" si="217"/>
        <v>0</v>
      </c>
      <c r="H284" s="223"/>
      <c r="I284" s="223"/>
      <c r="J284" s="274">
        <f>ROUNDUP(I284/30,0)</f>
        <v>0</v>
      </c>
      <c r="K284" s="223"/>
      <c r="L284" s="223"/>
      <c r="M284" s="274">
        <f>ROUNDUP(L284/30,0)</f>
        <v>0</v>
      </c>
      <c r="N284" s="223"/>
      <c r="O284" s="223"/>
      <c r="P284" s="223"/>
      <c r="Q284" s="223"/>
      <c r="R284" s="223"/>
      <c r="T284" s="220" t="s">
        <v>406</v>
      </c>
      <c r="U284">
        <f>[2]Одељења!M279</f>
        <v>0</v>
      </c>
      <c r="V284" s="223"/>
      <c r="W284" s="290">
        <f t="shared" si="218"/>
        <v>0</v>
      </c>
      <c r="X284" s="223"/>
      <c r="Y284" s="222"/>
      <c r="Z284" s="291">
        <f t="shared" si="219"/>
        <v>0</v>
      </c>
      <c r="AA284" s="223"/>
      <c r="AB284" s="223"/>
      <c r="AC284" s="291">
        <f>ROUNDUP(AB284/30,0)</f>
        <v>0</v>
      </c>
      <c r="AD284" s="223"/>
      <c r="AE284" s="223"/>
      <c r="AF284" s="291">
        <f>ROUNDUP(AE284/30,0)</f>
        <v>0</v>
      </c>
      <c r="AG284" s="223"/>
      <c r="AH284" s="223"/>
      <c r="AI284" s="223"/>
      <c r="AJ284" s="223"/>
      <c r="AK284" s="223"/>
      <c r="AM284" s="220" t="s">
        <v>406</v>
      </c>
      <c r="AN284">
        <f>[2]Одељења!U279</f>
        <v>0</v>
      </c>
      <c r="AO284" s="223"/>
      <c r="AP284" s="292">
        <f t="shared" si="220"/>
        <v>0</v>
      </c>
      <c r="AQ284" s="223"/>
      <c r="AR284" s="222"/>
      <c r="AS284" s="276">
        <f t="shared" si="221"/>
        <v>0</v>
      </c>
      <c r="AT284" s="223"/>
      <c r="AU284" s="223"/>
      <c r="AV284" s="276">
        <f>ROUNDUP(AU284/30,0)</f>
        <v>0</v>
      </c>
      <c r="AW284" s="223"/>
      <c r="AX284" s="223"/>
      <c r="AY284" s="276">
        <f>ROUNDUP(AX284/30,0)</f>
        <v>0</v>
      </c>
      <c r="AZ284" s="223"/>
      <c r="BA284" s="223"/>
      <c r="BB284" s="223"/>
      <c r="BC284" s="223"/>
      <c r="BD284" s="223"/>
    </row>
    <row r="285" spans="1:56">
      <c r="A285" s="220" t="s">
        <v>407</v>
      </c>
      <c r="B285" s="274">
        <f>[2]Одељења!E280</f>
        <v>0</v>
      </c>
      <c r="C285" s="223"/>
      <c r="D285" s="289">
        <f t="shared" si="216"/>
        <v>0</v>
      </c>
      <c r="E285" s="223"/>
      <c r="F285" s="222"/>
      <c r="G285" s="274">
        <f t="shared" si="217"/>
        <v>0</v>
      </c>
      <c r="H285" s="223"/>
      <c r="I285" s="223"/>
      <c r="J285" s="274">
        <f>ROUNDUP(I285/30,0)</f>
        <v>0</v>
      </c>
      <c r="K285" s="223"/>
      <c r="L285" s="223"/>
      <c r="M285" s="274">
        <f>ROUNDUP(L285/30,0)</f>
        <v>0</v>
      </c>
      <c r="N285" s="223"/>
      <c r="O285" s="223"/>
      <c r="P285" s="223"/>
      <c r="Q285" s="223"/>
      <c r="R285" s="223"/>
      <c r="T285" s="220" t="s">
        <v>407</v>
      </c>
      <c r="U285">
        <f>[2]Одељења!M280</f>
        <v>0</v>
      </c>
      <c r="V285" s="223"/>
      <c r="W285" s="290">
        <f t="shared" si="218"/>
        <v>0</v>
      </c>
      <c r="X285" s="223"/>
      <c r="Y285" s="222"/>
      <c r="Z285" s="291">
        <f t="shared" si="219"/>
        <v>0</v>
      </c>
      <c r="AA285" s="223"/>
      <c r="AB285" s="223"/>
      <c r="AC285" s="291">
        <f>ROUNDUP(AB285/30,0)</f>
        <v>0</v>
      </c>
      <c r="AD285" s="223"/>
      <c r="AE285" s="223"/>
      <c r="AF285" s="291">
        <f>ROUNDUP(AE285/30,0)</f>
        <v>0</v>
      </c>
      <c r="AG285" s="223"/>
      <c r="AH285" s="223"/>
      <c r="AI285" s="223"/>
      <c r="AJ285" s="223"/>
      <c r="AK285" s="223"/>
      <c r="AM285" s="220" t="s">
        <v>407</v>
      </c>
      <c r="AN285">
        <f>[2]Одељења!U280</f>
        <v>0</v>
      </c>
      <c r="AO285" s="223"/>
      <c r="AP285" s="292">
        <f t="shared" si="220"/>
        <v>0</v>
      </c>
      <c r="AQ285" s="223"/>
      <c r="AR285" s="222"/>
      <c r="AS285" s="276">
        <f t="shared" si="221"/>
        <v>0</v>
      </c>
      <c r="AT285" s="223"/>
      <c r="AU285" s="223"/>
      <c r="AV285" s="276">
        <f>ROUNDUP(AU285/30,0)</f>
        <v>0</v>
      </c>
      <c r="AW285" s="223"/>
      <c r="AX285" s="223"/>
      <c r="AY285" s="276">
        <f>ROUNDUP(AX285/30,0)</f>
        <v>0</v>
      </c>
      <c r="AZ285" s="223"/>
      <c r="BA285" s="223"/>
      <c r="BB285" s="223"/>
      <c r="BC285" s="223"/>
      <c r="BD285" s="223"/>
    </row>
    <row r="286" spans="1:56">
      <c r="A286" s="220" t="s">
        <v>408</v>
      </c>
      <c r="B286" s="274">
        <f>[2]Одељења!E281</f>
        <v>0</v>
      </c>
      <c r="C286" s="223"/>
      <c r="D286" s="289">
        <f t="shared" si="216"/>
        <v>0</v>
      </c>
      <c r="E286" s="223"/>
      <c r="F286" s="222"/>
      <c r="G286" s="274">
        <f t="shared" si="217"/>
        <v>0</v>
      </c>
      <c r="H286" s="223"/>
      <c r="I286" s="223"/>
      <c r="J286" s="274">
        <f>ROUNDUP(I286/30,0)</f>
        <v>0</v>
      </c>
      <c r="K286" s="223"/>
      <c r="L286" s="223"/>
      <c r="M286" s="274">
        <f>ROUNDUP(L286/30,0)</f>
        <v>0</v>
      </c>
      <c r="N286" s="223"/>
      <c r="O286" s="223"/>
      <c r="P286" s="223"/>
      <c r="Q286" s="223"/>
      <c r="R286" s="223"/>
      <c r="T286" s="220" t="s">
        <v>408</v>
      </c>
      <c r="U286">
        <f>[2]Одељења!M281</f>
        <v>0</v>
      </c>
      <c r="V286" s="223"/>
      <c r="W286" s="290">
        <f t="shared" si="218"/>
        <v>0</v>
      </c>
      <c r="X286" s="223"/>
      <c r="Y286" s="222"/>
      <c r="Z286" s="291">
        <f t="shared" si="219"/>
        <v>0</v>
      </c>
      <c r="AA286" s="223"/>
      <c r="AB286" s="223"/>
      <c r="AC286" s="291">
        <f>ROUNDUP(AB286/30,0)</f>
        <v>0</v>
      </c>
      <c r="AD286" s="223"/>
      <c r="AE286" s="223"/>
      <c r="AF286" s="291">
        <f>ROUNDUP(AE286/30,0)</f>
        <v>0</v>
      </c>
      <c r="AG286" s="223"/>
      <c r="AH286" s="223"/>
      <c r="AI286" s="223"/>
      <c r="AJ286" s="223"/>
      <c r="AK286" s="223"/>
      <c r="AM286" s="220" t="s">
        <v>408</v>
      </c>
      <c r="AN286">
        <f>[2]Одељења!U281</f>
        <v>0</v>
      </c>
      <c r="AO286" s="223"/>
      <c r="AP286" s="292">
        <f t="shared" si="220"/>
        <v>0</v>
      </c>
      <c r="AQ286" s="223"/>
      <c r="AR286" s="222"/>
      <c r="AS286" s="276">
        <f t="shared" si="221"/>
        <v>0</v>
      </c>
      <c r="AT286" s="223"/>
      <c r="AU286" s="223"/>
      <c r="AV286" s="276">
        <f>ROUNDUP(AU286/30,0)</f>
        <v>0</v>
      </c>
      <c r="AW286" s="223"/>
      <c r="AX286" s="223"/>
      <c r="AY286" s="276">
        <f>ROUNDUP(AX286/30,0)</f>
        <v>0</v>
      </c>
      <c r="AZ286" s="223"/>
      <c r="BA286" s="223"/>
      <c r="BB286" s="223"/>
      <c r="BC286" s="223"/>
      <c r="BD286" s="223"/>
    </row>
    <row r="287" spans="1:56">
      <c r="A287" s="225" t="s">
        <v>409</v>
      </c>
      <c r="B287" s="293">
        <f>[2]Одељења!E282</f>
        <v>0</v>
      </c>
      <c r="C287" s="227"/>
      <c r="D287" s="294">
        <f t="shared" si="216"/>
        <v>0</v>
      </c>
      <c r="E287" s="227"/>
      <c r="F287" s="252"/>
      <c r="G287" s="293">
        <f t="shared" si="217"/>
        <v>0</v>
      </c>
      <c r="H287" s="227"/>
      <c r="I287" s="227"/>
      <c r="J287" s="293">
        <f>ROUNDUP(I287/30,0)</f>
        <v>0</v>
      </c>
      <c r="K287" s="227"/>
      <c r="L287" s="227"/>
      <c r="M287" s="293">
        <f>ROUNDUP(L287/30,0)</f>
        <v>0</v>
      </c>
      <c r="N287" s="227"/>
      <c r="O287" s="227"/>
      <c r="P287" s="227"/>
      <c r="Q287" s="227"/>
      <c r="R287" s="227"/>
      <c r="T287" s="225" t="s">
        <v>409</v>
      </c>
      <c r="U287">
        <f>[2]Одељења!M282</f>
        <v>0</v>
      </c>
      <c r="V287" s="227"/>
      <c r="W287" s="295">
        <f t="shared" si="218"/>
        <v>0</v>
      </c>
      <c r="X287" s="227"/>
      <c r="Y287" s="252"/>
      <c r="Z287" s="296">
        <f t="shared" si="219"/>
        <v>0</v>
      </c>
      <c r="AA287" s="227"/>
      <c r="AB287" s="227"/>
      <c r="AC287" s="296">
        <f>ROUNDUP(AB287/30,0)</f>
        <v>0</v>
      </c>
      <c r="AD287" s="227"/>
      <c r="AE287" s="227"/>
      <c r="AF287" s="296">
        <f>ROUNDUP(AE287/30,0)</f>
        <v>0</v>
      </c>
      <c r="AG287" s="227"/>
      <c r="AH287" s="227"/>
      <c r="AI287" s="227"/>
      <c r="AJ287" s="227"/>
      <c r="AK287" s="227"/>
      <c r="AM287" s="225" t="s">
        <v>409</v>
      </c>
      <c r="AN287">
        <f>[2]Одељења!U282</f>
        <v>0</v>
      </c>
      <c r="AO287" s="227"/>
      <c r="AP287" s="297">
        <f t="shared" si="220"/>
        <v>0</v>
      </c>
      <c r="AQ287" s="227"/>
      <c r="AR287" s="252"/>
      <c r="AS287" s="298">
        <f t="shared" si="221"/>
        <v>0</v>
      </c>
      <c r="AT287" s="227"/>
      <c r="AU287" s="227"/>
      <c r="AV287" s="298">
        <f>ROUNDUP(AU287/30,0)</f>
        <v>0</v>
      </c>
      <c r="AW287" s="227"/>
      <c r="AX287" s="227"/>
      <c r="AY287" s="298">
        <f>ROUNDUP(AX287/30,0)</f>
        <v>0</v>
      </c>
      <c r="AZ287" s="227"/>
      <c r="BA287" s="227"/>
      <c r="BB287" s="227"/>
      <c r="BC287" s="227"/>
      <c r="BD287" s="227"/>
    </row>
    <row r="288" spans="1:56">
      <c r="A288" s="313" t="s">
        <v>13</v>
      </c>
      <c r="B288" s="314">
        <f t="shared" ref="B288:R288" si="222">SUM(B280:B287)</f>
        <v>0</v>
      </c>
      <c r="C288" s="314">
        <f t="shared" si="222"/>
        <v>0</v>
      </c>
      <c r="D288" s="314">
        <f t="shared" si="222"/>
        <v>0</v>
      </c>
      <c r="E288" s="314">
        <f t="shared" si="222"/>
        <v>0</v>
      </c>
      <c r="F288" s="314">
        <f t="shared" si="222"/>
        <v>0</v>
      </c>
      <c r="G288" s="314">
        <f t="shared" si="222"/>
        <v>0</v>
      </c>
      <c r="H288" s="314">
        <f t="shared" si="222"/>
        <v>0</v>
      </c>
      <c r="I288" s="314">
        <f t="shared" si="222"/>
        <v>0</v>
      </c>
      <c r="J288" s="314">
        <f t="shared" si="222"/>
        <v>0</v>
      </c>
      <c r="K288" s="314">
        <f t="shared" si="222"/>
        <v>0</v>
      </c>
      <c r="L288" s="314">
        <f t="shared" si="222"/>
        <v>0</v>
      </c>
      <c r="M288" s="314">
        <f t="shared" si="222"/>
        <v>0</v>
      </c>
      <c r="N288" s="314">
        <f t="shared" si="222"/>
        <v>0</v>
      </c>
      <c r="O288" s="314">
        <f t="shared" si="222"/>
        <v>0</v>
      </c>
      <c r="P288" s="314">
        <f t="shared" si="222"/>
        <v>0</v>
      </c>
      <c r="Q288" s="314">
        <f t="shared" si="222"/>
        <v>0</v>
      </c>
      <c r="R288" s="314">
        <f t="shared" si="222"/>
        <v>0</v>
      </c>
      <c r="T288" s="301" t="s">
        <v>13</v>
      </c>
      <c r="U288" s="302">
        <f t="shared" ref="U288:AK288" si="223">SUM(U280:U287)</f>
        <v>0</v>
      </c>
      <c r="V288" s="302">
        <f t="shared" si="223"/>
        <v>0</v>
      </c>
      <c r="W288" s="302">
        <f t="shared" si="223"/>
        <v>0</v>
      </c>
      <c r="X288" s="302">
        <f t="shared" si="223"/>
        <v>0</v>
      </c>
      <c r="Y288" s="302">
        <f t="shared" si="223"/>
        <v>0</v>
      </c>
      <c r="Z288" s="302">
        <f t="shared" si="223"/>
        <v>0</v>
      </c>
      <c r="AA288" s="302">
        <f t="shared" si="223"/>
        <v>0</v>
      </c>
      <c r="AB288" s="302">
        <f t="shared" si="223"/>
        <v>0</v>
      </c>
      <c r="AC288" s="302">
        <f t="shared" si="223"/>
        <v>0</v>
      </c>
      <c r="AD288" s="302">
        <f t="shared" si="223"/>
        <v>0</v>
      </c>
      <c r="AE288" s="302">
        <f t="shared" si="223"/>
        <v>0</v>
      </c>
      <c r="AF288" s="302">
        <f t="shared" si="223"/>
        <v>0</v>
      </c>
      <c r="AG288" s="302">
        <f t="shared" si="223"/>
        <v>0</v>
      </c>
      <c r="AH288" s="302">
        <f t="shared" si="223"/>
        <v>0</v>
      </c>
      <c r="AI288" s="302">
        <f t="shared" si="223"/>
        <v>0</v>
      </c>
      <c r="AJ288" s="302">
        <f t="shared" si="223"/>
        <v>0</v>
      </c>
      <c r="AK288" s="302">
        <f t="shared" si="223"/>
        <v>0</v>
      </c>
      <c r="AM288" s="303" t="s">
        <v>13</v>
      </c>
      <c r="AN288" s="304">
        <f t="shared" ref="AN288:BD288" si="224">SUM(AN280:AN287)</f>
        <v>0</v>
      </c>
      <c r="AO288" s="304">
        <f t="shared" si="224"/>
        <v>0</v>
      </c>
      <c r="AP288" s="304">
        <f t="shared" si="224"/>
        <v>0</v>
      </c>
      <c r="AQ288" s="304">
        <f t="shared" si="224"/>
        <v>0</v>
      </c>
      <c r="AR288" s="304">
        <f t="shared" si="224"/>
        <v>0</v>
      </c>
      <c r="AS288" s="304">
        <f t="shared" si="224"/>
        <v>0</v>
      </c>
      <c r="AT288" s="304">
        <f t="shared" si="224"/>
        <v>0</v>
      </c>
      <c r="AU288" s="304">
        <f t="shared" si="224"/>
        <v>0</v>
      </c>
      <c r="AV288" s="304">
        <f t="shared" si="224"/>
        <v>0</v>
      </c>
      <c r="AW288" s="304">
        <f t="shared" si="224"/>
        <v>0</v>
      </c>
      <c r="AX288" s="304">
        <f t="shared" si="224"/>
        <v>0</v>
      </c>
      <c r="AY288" s="304">
        <f t="shared" si="224"/>
        <v>0</v>
      </c>
      <c r="AZ288" s="304">
        <f t="shared" si="224"/>
        <v>0</v>
      </c>
      <c r="BA288" s="304">
        <f t="shared" si="224"/>
        <v>0</v>
      </c>
      <c r="BB288" s="304">
        <f t="shared" si="224"/>
        <v>0</v>
      </c>
      <c r="BC288" s="304">
        <f t="shared" si="224"/>
        <v>0</v>
      </c>
      <c r="BD288" s="304">
        <f t="shared" si="224"/>
        <v>0</v>
      </c>
    </row>
    <row r="289" spans="1:56">
      <c r="A289" s="315">
        <f>'[2]Подаци о школи'!B31</f>
        <v>0</v>
      </c>
      <c r="T289" s="315">
        <f>'[2]Подаци о школи'!B31</f>
        <v>0</v>
      </c>
      <c r="AM289" s="315">
        <f>'[2]Подаци о школи'!B31</f>
        <v>0</v>
      </c>
    </row>
    <row r="290" spans="1:56" s="214" customFormat="1" ht="84">
      <c r="A290" s="280" t="s">
        <v>488</v>
      </c>
      <c r="B290" s="281" t="s">
        <v>396</v>
      </c>
      <c r="C290" s="282" t="s">
        <v>416</v>
      </c>
      <c r="D290" s="282" t="s">
        <v>459</v>
      </c>
      <c r="E290" s="282" t="s">
        <v>417</v>
      </c>
      <c r="F290" s="282" t="s">
        <v>418</v>
      </c>
      <c r="G290" s="282" t="s">
        <v>460</v>
      </c>
      <c r="H290" s="282" t="s">
        <v>419</v>
      </c>
      <c r="I290" s="282" t="s">
        <v>431</v>
      </c>
      <c r="J290" s="282" t="s">
        <v>461</v>
      </c>
      <c r="K290" s="282" t="s">
        <v>462</v>
      </c>
      <c r="L290" s="282" t="s">
        <v>433</v>
      </c>
      <c r="M290" s="282" t="s">
        <v>463</v>
      </c>
      <c r="N290" s="282" t="s">
        <v>434</v>
      </c>
      <c r="O290" s="282" t="s">
        <v>435</v>
      </c>
      <c r="P290" s="282" t="s">
        <v>436</v>
      </c>
      <c r="Q290" s="282" t="s">
        <v>437</v>
      </c>
      <c r="R290" s="282" t="s">
        <v>438</v>
      </c>
      <c r="T290" s="283" t="s">
        <v>488</v>
      </c>
      <c r="U290" s="284" t="s">
        <v>396</v>
      </c>
      <c r="V290" s="285" t="s">
        <v>416</v>
      </c>
      <c r="W290" s="285" t="s">
        <v>459</v>
      </c>
      <c r="X290" s="285" t="s">
        <v>417</v>
      </c>
      <c r="Y290" s="285" t="s">
        <v>418</v>
      </c>
      <c r="Z290" s="285" t="s">
        <v>460</v>
      </c>
      <c r="AA290" s="285" t="s">
        <v>419</v>
      </c>
      <c r="AB290" s="285" t="s">
        <v>431</v>
      </c>
      <c r="AC290" s="285" t="s">
        <v>461</v>
      </c>
      <c r="AD290" s="285" t="s">
        <v>462</v>
      </c>
      <c r="AE290" s="285" t="s">
        <v>433</v>
      </c>
      <c r="AF290" s="285" t="s">
        <v>463</v>
      </c>
      <c r="AG290" s="285" t="s">
        <v>434</v>
      </c>
      <c r="AH290" s="285" t="s">
        <v>435</v>
      </c>
      <c r="AI290" s="285" t="s">
        <v>436</v>
      </c>
      <c r="AJ290" s="285" t="s">
        <v>437</v>
      </c>
      <c r="AK290" s="285" t="s">
        <v>438</v>
      </c>
      <c r="AM290" s="286" t="s">
        <v>488</v>
      </c>
      <c r="AN290" s="287" t="s">
        <v>396</v>
      </c>
      <c r="AO290" s="288" t="s">
        <v>416</v>
      </c>
      <c r="AP290" s="288" t="s">
        <v>459</v>
      </c>
      <c r="AQ290" s="288" t="s">
        <v>417</v>
      </c>
      <c r="AR290" s="288" t="s">
        <v>418</v>
      </c>
      <c r="AS290" s="288" t="s">
        <v>460</v>
      </c>
      <c r="AT290" s="288" t="s">
        <v>419</v>
      </c>
      <c r="AU290" s="288" t="s">
        <v>431</v>
      </c>
      <c r="AV290" s="288" t="s">
        <v>461</v>
      </c>
      <c r="AW290" s="288" t="s">
        <v>462</v>
      </c>
      <c r="AX290" s="288" t="s">
        <v>433</v>
      </c>
      <c r="AY290" s="288" t="s">
        <v>463</v>
      </c>
      <c r="AZ290" s="288" t="s">
        <v>434</v>
      </c>
      <c r="BA290" s="288" t="s">
        <v>435</v>
      </c>
      <c r="BB290" s="288" t="s">
        <v>436</v>
      </c>
      <c r="BC290" s="288" t="s">
        <v>437</v>
      </c>
      <c r="BD290" s="288" t="s">
        <v>438</v>
      </c>
    </row>
    <row r="291" spans="1:56">
      <c r="A291" s="220" t="s">
        <v>402</v>
      </c>
      <c r="B291" s="274">
        <f>[2]Одељења!E286</f>
        <v>0</v>
      </c>
      <c r="C291" s="222"/>
      <c r="D291" s="289">
        <f>ROUNDUP(C291/30,0)</f>
        <v>0</v>
      </c>
      <c r="E291" s="222"/>
      <c r="F291" s="222"/>
      <c r="G291" s="274">
        <f>ROUNDUP(F291/30,0)</f>
        <v>0</v>
      </c>
      <c r="H291" s="223"/>
      <c r="I291" s="274"/>
      <c r="J291" s="274"/>
      <c r="K291" s="274"/>
      <c r="L291" s="274"/>
      <c r="M291" s="274"/>
      <c r="N291" s="274"/>
      <c r="O291" s="274"/>
      <c r="P291" s="274"/>
      <c r="Q291" s="223"/>
      <c r="R291" s="223"/>
      <c r="T291" s="220" t="s">
        <v>402</v>
      </c>
      <c r="U291">
        <f>[2]Одељења!M286</f>
        <v>0</v>
      </c>
      <c r="V291" s="222"/>
      <c r="W291" s="290">
        <f>ROUNDUP(V291/30,0)</f>
        <v>0</v>
      </c>
      <c r="X291" s="222"/>
      <c r="Y291" s="222"/>
      <c r="Z291" s="291">
        <f>ROUNDUP(Y291/30,0)</f>
        <v>0</v>
      </c>
      <c r="AA291" s="223"/>
      <c r="AB291" s="291"/>
      <c r="AC291" s="291"/>
      <c r="AD291" s="291"/>
      <c r="AE291" s="291"/>
      <c r="AF291" s="291"/>
      <c r="AG291" s="291"/>
      <c r="AH291" s="291"/>
      <c r="AI291" s="291"/>
      <c r="AJ291" s="223"/>
      <c r="AK291" s="223"/>
      <c r="AM291" s="220" t="s">
        <v>402</v>
      </c>
      <c r="AN291">
        <f>[2]Одељења!U286</f>
        <v>0</v>
      </c>
      <c r="AO291" s="222"/>
      <c r="AP291" s="292">
        <f>ROUNDUP(AO291/30,0)</f>
        <v>0</v>
      </c>
      <c r="AQ291" s="222"/>
      <c r="AR291" s="222"/>
      <c r="AS291" s="276">
        <f>ROUNDUP(AR291/30,0)</f>
        <v>0</v>
      </c>
      <c r="AT291" s="223"/>
      <c r="AU291" s="276"/>
      <c r="AV291" s="276"/>
      <c r="AW291" s="276"/>
      <c r="AX291" s="276"/>
      <c r="AY291" s="276"/>
      <c r="AZ291" s="276"/>
      <c r="BA291" s="276"/>
      <c r="BB291" s="276"/>
      <c r="BC291" s="223"/>
      <c r="BD291" s="223"/>
    </row>
    <row r="292" spans="1:56">
      <c r="A292" s="220" t="s">
        <v>403</v>
      </c>
      <c r="B292" s="274">
        <f>[2]Одељења!E287</f>
        <v>0</v>
      </c>
      <c r="C292" s="223"/>
      <c r="D292" s="289">
        <f t="shared" ref="D292:D298" si="225">ROUNDUP(C292/30,0)</f>
        <v>0</v>
      </c>
      <c r="E292" s="223"/>
      <c r="F292" s="222"/>
      <c r="G292" s="274">
        <f t="shared" ref="G292:G298" si="226">ROUNDUP(F292/30,0)</f>
        <v>0</v>
      </c>
      <c r="H292" s="223"/>
      <c r="I292" s="274"/>
      <c r="J292" s="274"/>
      <c r="K292" s="274"/>
      <c r="L292" s="274"/>
      <c r="M292" s="274"/>
      <c r="N292" s="274"/>
      <c r="O292" s="274"/>
      <c r="P292" s="274"/>
      <c r="Q292" s="223"/>
      <c r="R292" s="223"/>
      <c r="T292" s="220" t="s">
        <v>403</v>
      </c>
      <c r="U292">
        <f>[2]Одељења!M287</f>
        <v>0</v>
      </c>
      <c r="V292" s="223"/>
      <c r="W292" s="290">
        <f t="shared" ref="W292:W298" si="227">ROUNDUP(V292/30,0)</f>
        <v>0</v>
      </c>
      <c r="X292" s="223"/>
      <c r="Y292" s="222"/>
      <c r="Z292" s="291">
        <f t="shared" ref="Z292:Z298" si="228">ROUNDUP(Y292/30,0)</f>
        <v>0</v>
      </c>
      <c r="AA292" s="223"/>
      <c r="AB292" s="291"/>
      <c r="AC292" s="291"/>
      <c r="AD292" s="291"/>
      <c r="AE292" s="291"/>
      <c r="AF292" s="291"/>
      <c r="AG292" s="291"/>
      <c r="AH292" s="291"/>
      <c r="AI292" s="291"/>
      <c r="AJ292" s="223"/>
      <c r="AK292" s="223"/>
      <c r="AM292" s="220" t="s">
        <v>403</v>
      </c>
      <c r="AN292">
        <f>[2]Одељења!U287</f>
        <v>0</v>
      </c>
      <c r="AO292" s="223"/>
      <c r="AP292" s="292">
        <f t="shared" ref="AP292:AP298" si="229">ROUNDUP(AO292/30,0)</f>
        <v>0</v>
      </c>
      <c r="AQ292" s="223"/>
      <c r="AR292" s="222"/>
      <c r="AS292" s="276">
        <f t="shared" ref="AS292:AS298" si="230">ROUNDUP(AR292/30,0)</f>
        <v>0</v>
      </c>
      <c r="AT292" s="223"/>
      <c r="AU292" s="276"/>
      <c r="AV292" s="276"/>
      <c r="AW292" s="276"/>
      <c r="AX292" s="276"/>
      <c r="AY292" s="276"/>
      <c r="AZ292" s="276"/>
      <c r="BA292" s="276"/>
      <c r="BB292" s="276"/>
      <c r="BC292" s="223"/>
      <c r="BD292" s="223"/>
    </row>
    <row r="293" spans="1:56">
      <c r="A293" s="220" t="s">
        <v>404</v>
      </c>
      <c r="B293" s="274">
        <f>[2]Одељења!E288</f>
        <v>0</v>
      </c>
      <c r="C293" s="223"/>
      <c r="D293" s="289">
        <f t="shared" si="225"/>
        <v>0</v>
      </c>
      <c r="E293" s="223"/>
      <c r="F293" s="222"/>
      <c r="G293" s="274">
        <f t="shared" si="226"/>
        <v>0</v>
      </c>
      <c r="H293" s="223"/>
      <c r="I293" s="274"/>
      <c r="J293" s="274"/>
      <c r="K293" s="274"/>
      <c r="L293" s="274"/>
      <c r="M293" s="274"/>
      <c r="N293" s="274"/>
      <c r="O293" s="274"/>
      <c r="P293" s="274"/>
      <c r="Q293" s="223"/>
      <c r="R293" s="223"/>
      <c r="T293" s="220" t="s">
        <v>404</v>
      </c>
      <c r="U293">
        <f>[2]Одељења!M288</f>
        <v>0</v>
      </c>
      <c r="V293" s="223"/>
      <c r="W293" s="290">
        <f t="shared" si="227"/>
        <v>0</v>
      </c>
      <c r="X293" s="223"/>
      <c r="Y293" s="222"/>
      <c r="Z293" s="291">
        <f t="shared" si="228"/>
        <v>0</v>
      </c>
      <c r="AA293" s="223"/>
      <c r="AB293" s="291"/>
      <c r="AC293" s="291"/>
      <c r="AD293" s="291"/>
      <c r="AE293" s="291"/>
      <c r="AF293" s="291"/>
      <c r="AG293" s="291"/>
      <c r="AH293" s="291"/>
      <c r="AI293" s="291"/>
      <c r="AJ293" s="223"/>
      <c r="AK293" s="223"/>
      <c r="AM293" s="220" t="s">
        <v>404</v>
      </c>
      <c r="AN293">
        <f>[2]Одељења!U288</f>
        <v>0</v>
      </c>
      <c r="AO293" s="223"/>
      <c r="AP293" s="292">
        <f t="shared" si="229"/>
        <v>0</v>
      </c>
      <c r="AQ293" s="223"/>
      <c r="AR293" s="222"/>
      <c r="AS293" s="276">
        <f t="shared" si="230"/>
        <v>0</v>
      </c>
      <c r="AT293" s="223"/>
      <c r="AU293" s="276"/>
      <c r="AV293" s="276"/>
      <c r="AW293" s="276"/>
      <c r="AX293" s="276"/>
      <c r="AY293" s="276"/>
      <c r="AZ293" s="276"/>
      <c r="BA293" s="276"/>
      <c r="BB293" s="276"/>
      <c r="BC293" s="223"/>
      <c r="BD293" s="223"/>
    </row>
    <row r="294" spans="1:56">
      <c r="A294" s="220" t="s">
        <v>405</v>
      </c>
      <c r="B294" s="274">
        <f>[2]Одељења!E289</f>
        <v>0</v>
      </c>
      <c r="C294" s="223"/>
      <c r="D294" s="289">
        <f t="shared" si="225"/>
        <v>0</v>
      </c>
      <c r="E294" s="223"/>
      <c r="F294" s="222"/>
      <c r="G294" s="274">
        <f t="shared" si="226"/>
        <v>0</v>
      </c>
      <c r="H294" s="223"/>
      <c r="I294" s="274"/>
      <c r="J294" s="274"/>
      <c r="K294" s="274"/>
      <c r="L294" s="274"/>
      <c r="M294" s="274"/>
      <c r="N294" s="274"/>
      <c r="O294" s="274"/>
      <c r="P294" s="274"/>
      <c r="Q294" s="223"/>
      <c r="R294" s="223"/>
      <c r="T294" s="220" t="s">
        <v>405</v>
      </c>
      <c r="U294">
        <f>[2]Одељења!M289</f>
        <v>0</v>
      </c>
      <c r="V294" s="223"/>
      <c r="W294" s="290">
        <f t="shared" si="227"/>
        <v>0</v>
      </c>
      <c r="X294" s="223"/>
      <c r="Y294" s="222"/>
      <c r="Z294" s="291">
        <f t="shared" si="228"/>
        <v>0</v>
      </c>
      <c r="AA294" s="223"/>
      <c r="AB294" s="291"/>
      <c r="AC294" s="291"/>
      <c r="AD294" s="291"/>
      <c r="AE294" s="291"/>
      <c r="AF294" s="291"/>
      <c r="AG294" s="291"/>
      <c r="AH294" s="291"/>
      <c r="AI294" s="291"/>
      <c r="AJ294" s="223"/>
      <c r="AK294" s="223"/>
      <c r="AM294" s="220" t="s">
        <v>405</v>
      </c>
      <c r="AN294">
        <f>[2]Одељења!U289</f>
        <v>0</v>
      </c>
      <c r="AO294" s="223"/>
      <c r="AP294" s="292">
        <f t="shared" si="229"/>
        <v>0</v>
      </c>
      <c r="AQ294" s="223"/>
      <c r="AR294" s="222"/>
      <c r="AS294" s="276">
        <f t="shared" si="230"/>
        <v>0</v>
      </c>
      <c r="AT294" s="223"/>
      <c r="AU294" s="276"/>
      <c r="AV294" s="276"/>
      <c r="AW294" s="276"/>
      <c r="AX294" s="276"/>
      <c r="AY294" s="276"/>
      <c r="AZ294" s="276"/>
      <c r="BA294" s="276"/>
      <c r="BB294" s="276"/>
      <c r="BC294" s="223"/>
      <c r="BD294" s="223"/>
    </row>
    <row r="295" spans="1:56">
      <c r="A295" s="220" t="s">
        <v>406</v>
      </c>
      <c r="B295" s="274">
        <f>[2]Одељења!E290</f>
        <v>0</v>
      </c>
      <c r="C295" s="223"/>
      <c r="D295" s="289">
        <f t="shared" si="225"/>
        <v>0</v>
      </c>
      <c r="E295" s="223"/>
      <c r="F295" s="222"/>
      <c r="G295" s="274">
        <f t="shared" si="226"/>
        <v>0</v>
      </c>
      <c r="H295" s="223"/>
      <c r="I295" s="223"/>
      <c r="J295" s="274">
        <f>ROUNDUP(I295/30,0)</f>
        <v>0</v>
      </c>
      <c r="K295" s="223"/>
      <c r="L295" s="223"/>
      <c r="M295" s="274">
        <f>ROUNDUP(L295/30,0)</f>
        <v>0</v>
      </c>
      <c r="N295" s="223"/>
      <c r="O295" s="223"/>
      <c r="P295" s="223"/>
      <c r="Q295" s="223"/>
      <c r="R295" s="223"/>
      <c r="T295" s="220" t="s">
        <v>406</v>
      </c>
      <c r="U295">
        <f>[2]Одељења!M290</f>
        <v>0</v>
      </c>
      <c r="V295" s="223"/>
      <c r="W295" s="290">
        <f t="shared" si="227"/>
        <v>0</v>
      </c>
      <c r="X295" s="223"/>
      <c r="Y295" s="222"/>
      <c r="Z295" s="291">
        <f t="shared" si="228"/>
        <v>0</v>
      </c>
      <c r="AA295" s="223"/>
      <c r="AB295" s="223"/>
      <c r="AC295" s="291">
        <f>ROUNDUP(AB295/30,0)</f>
        <v>0</v>
      </c>
      <c r="AD295" s="223"/>
      <c r="AE295" s="223"/>
      <c r="AF295" s="291">
        <f>ROUNDUP(AE295/30,0)</f>
        <v>0</v>
      </c>
      <c r="AG295" s="223"/>
      <c r="AH295" s="223"/>
      <c r="AI295" s="223"/>
      <c r="AJ295" s="223"/>
      <c r="AK295" s="223"/>
      <c r="AM295" s="220" t="s">
        <v>406</v>
      </c>
      <c r="AN295">
        <f>[2]Одељења!U290</f>
        <v>0</v>
      </c>
      <c r="AO295" s="223"/>
      <c r="AP295" s="292">
        <f t="shared" si="229"/>
        <v>0</v>
      </c>
      <c r="AQ295" s="223"/>
      <c r="AR295" s="222"/>
      <c r="AS295" s="276">
        <f t="shared" si="230"/>
        <v>0</v>
      </c>
      <c r="AT295" s="223"/>
      <c r="AU295" s="223"/>
      <c r="AV295" s="276">
        <f>ROUNDUP(AU295/30,0)</f>
        <v>0</v>
      </c>
      <c r="AW295" s="223"/>
      <c r="AX295" s="223"/>
      <c r="AY295" s="276">
        <f>ROUNDUP(AX295/30,0)</f>
        <v>0</v>
      </c>
      <c r="AZ295" s="223"/>
      <c r="BA295" s="223"/>
      <c r="BB295" s="223"/>
      <c r="BC295" s="223"/>
      <c r="BD295" s="223"/>
    </row>
    <row r="296" spans="1:56">
      <c r="A296" s="220" t="s">
        <v>407</v>
      </c>
      <c r="B296" s="274">
        <f>[2]Одељења!E291</f>
        <v>0</v>
      </c>
      <c r="C296" s="223"/>
      <c r="D296" s="289">
        <f t="shared" si="225"/>
        <v>0</v>
      </c>
      <c r="E296" s="223"/>
      <c r="F296" s="222"/>
      <c r="G296" s="274">
        <f t="shared" si="226"/>
        <v>0</v>
      </c>
      <c r="H296" s="223"/>
      <c r="I296" s="223"/>
      <c r="J296" s="274">
        <f>ROUNDUP(I296/30,0)</f>
        <v>0</v>
      </c>
      <c r="K296" s="223"/>
      <c r="L296" s="223"/>
      <c r="M296" s="274">
        <f>ROUNDUP(L296/30,0)</f>
        <v>0</v>
      </c>
      <c r="N296" s="223"/>
      <c r="O296" s="223"/>
      <c r="P296" s="223"/>
      <c r="Q296" s="223"/>
      <c r="R296" s="223"/>
      <c r="T296" s="220" t="s">
        <v>407</v>
      </c>
      <c r="U296">
        <f>[2]Одељења!M291</f>
        <v>0</v>
      </c>
      <c r="V296" s="223"/>
      <c r="W296" s="290">
        <f t="shared" si="227"/>
        <v>0</v>
      </c>
      <c r="X296" s="223"/>
      <c r="Y296" s="222"/>
      <c r="Z296" s="291">
        <f t="shared" si="228"/>
        <v>0</v>
      </c>
      <c r="AA296" s="223"/>
      <c r="AB296" s="223"/>
      <c r="AC296" s="291">
        <f>ROUNDUP(AB296/30,0)</f>
        <v>0</v>
      </c>
      <c r="AD296" s="223"/>
      <c r="AE296" s="223"/>
      <c r="AF296" s="291">
        <f>ROUNDUP(AE296/30,0)</f>
        <v>0</v>
      </c>
      <c r="AG296" s="223"/>
      <c r="AH296" s="223"/>
      <c r="AI296" s="223"/>
      <c r="AJ296" s="223"/>
      <c r="AK296" s="223"/>
      <c r="AM296" s="220" t="s">
        <v>407</v>
      </c>
      <c r="AN296">
        <f>[2]Одељења!U291</f>
        <v>0</v>
      </c>
      <c r="AO296" s="223"/>
      <c r="AP296" s="292">
        <f t="shared" si="229"/>
        <v>0</v>
      </c>
      <c r="AQ296" s="223"/>
      <c r="AR296" s="222"/>
      <c r="AS296" s="276">
        <f t="shared" si="230"/>
        <v>0</v>
      </c>
      <c r="AT296" s="223"/>
      <c r="AU296" s="223"/>
      <c r="AV296" s="276">
        <f>ROUNDUP(AU296/30,0)</f>
        <v>0</v>
      </c>
      <c r="AW296" s="223"/>
      <c r="AX296" s="223"/>
      <c r="AY296" s="276">
        <f>ROUNDUP(AX296/30,0)</f>
        <v>0</v>
      </c>
      <c r="AZ296" s="223"/>
      <c r="BA296" s="223"/>
      <c r="BB296" s="223"/>
      <c r="BC296" s="223"/>
      <c r="BD296" s="223"/>
    </row>
    <row r="297" spans="1:56">
      <c r="A297" s="220" t="s">
        <v>408</v>
      </c>
      <c r="B297" s="274">
        <f>[2]Одељења!E292</f>
        <v>0</v>
      </c>
      <c r="C297" s="223"/>
      <c r="D297" s="289">
        <f t="shared" si="225"/>
        <v>0</v>
      </c>
      <c r="E297" s="223"/>
      <c r="F297" s="222"/>
      <c r="G297" s="274">
        <f t="shared" si="226"/>
        <v>0</v>
      </c>
      <c r="H297" s="223"/>
      <c r="I297" s="223"/>
      <c r="J297" s="274">
        <f>ROUNDUP(I297/30,0)</f>
        <v>0</v>
      </c>
      <c r="K297" s="223"/>
      <c r="L297" s="223"/>
      <c r="M297" s="274">
        <f>ROUNDUP(L297/30,0)</f>
        <v>0</v>
      </c>
      <c r="N297" s="223"/>
      <c r="O297" s="223"/>
      <c r="P297" s="223"/>
      <c r="Q297" s="223"/>
      <c r="R297" s="223"/>
      <c r="T297" s="220" t="s">
        <v>408</v>
      </c>
      <c r="U297">
        <f>[2]Одељења!M292</f>
        <v>0</v>
      </c>
      <c r="V297" s="223"/>
      <c r="W297" s="290">
        <f t="shared" si="227"/>
        <v>0</v>
      </c>
      <c r="X297" s="223"/>
      <c r="Y297" s="222"/>
      <c r="Z297" s="291">
        <f t="shared" si="228"/>
        <v>0</v>
      </c>
      <c r="AA297" s="223"/>
      <c r="AB297" s="223"/>
      <c r="AC297" s="291">
        <f>ROUNDUP(AB297/30,0)</f>
        <v>0</v>
      </c>
      <c r="AD297" s="223"/>
      <c r="AE297" s="223"/>
      <c r="AF297" s="291">
        <f>ROUNDUP(AE297/30,0)</f>
        <v>0</v>
      </c>
      <c r="AG297" s="223"/>
      <c r="AH297" s="223"/>
      <c r="AI297" s="223"/>
      <c r="AJ297" s="223"/>
      <c r="AK297" s="223"/>
      <c r="AM297" s="220" t="s">
        <v>408</v>
      </c>
      <c r="AN297">
        <f>[2]Одељења!U292</f>
        <v>0</v>
      </c>
      <c r="AO297" s="223"/>
      <c r="AP297" s="292">
        <f t="shared" si="229"/>
        <v>0</v>
      </c>
      <c r="AQ297" s="223"/>
      <c r="AR297" s="222"/>
      <c r="AS297" s="276">
        <f t="shared" si="230"/>
        <v>0</v>
      </c>
      <c r="AT297" s="223"/>
      <c r="AU297" s="223"/>
      <c r="AV297" s="276">
        <f>ROUNDUP(AU297/30,0)</f>
        <v>0</v>
      </c>
      <c r="AW297" s="223"/>
      <c r="AX297" s="223"/>
      <c r="AY297" s="276">
        <f>ROUNDUP(AX297/30,0)</f>
        <v>0</v>
      </c>
      <c r="AZ297" s="223"/>
      <c r="BA297" s="223"/>
      <c r="BB297" s="223"/>
      <c r="BC297" s="223"/>
      <c r="BD297" s="223"/>
    </row>
    <row r="298" spans="1:56">
      <c r="A298" s="225" t="s">
        <v>409</v>
      </c>
      <c r="B298" s="293">
        <f>[2]Одељења!E293</f>
        <v>0</v>
      </c>
      <c r="C298" s="227"/>
      <c r="D298" s="294">
        <f t="shared" si="225"/>
        <v>0</v>
      </c>
      <c r="E298" s="227"/>
      <c r="F298" s="252"/>
      <c r="G298" s="293">
        <f t="shared" si="226"/>
        <v>0</v>
      </c>
      <c r="H298" s="227"/>
      <c r="I298" s="227"/>
      <c r="J298" s="293">
        <f>ROUNDUP(I298/30,0)</f>
        <v>0</v>
      </c>
      <c r="K298" s="227"/>
      <c r="L298" s="227"/>
      <c r="M298" s="293">
        <f>ROUNDUP(L298/30,0)</f>
        <v>0</v>
      </c>
      <c r="N298" s="227"/>
      <c r="O298" s="227"/>
      <c r="P298" s="227"/>
      <c r="Q298" s="227"/>
      <c r="R298" s="227"/>
      <c r="T298" s="225" t="s">
        <v>409</v>
      </c>
      <c r="U298">
        <f>[2]Одељења!M293</f>
        <v>0</v>
      </c>
      <c r="V298" s="227"/>
      <c r="W298" s="295">
        <f t="shared" si="227"/>
        <v>0</v>
      </c>
      <c r="X298" s="227"/>
      <c r="Y298" s="252"/>
      <c r="Z298" s="296">
        <f t="shared" si="228"/>
        <v>0</v>
      </c>
      <c r="AA298" s="227"/>
      <c r="AB298" s="227"/>
      <c r="AC298" s="296">
        <f>ROUNDUP(AB298/30,0)</f>
        <v>0</v>
      </c>
      <c r="AD298" s="227"/>
      <c r="AE298" s="227"/>
      <c r="AF298" s="296">
        <f>ROUNDUP(AE298/30,0)</f>
        <v>0</v>
      </c>
      <c r="AG298" s="227"/>
      <c r="AH298" s="227"/>
      <c r="AI298" s="227"/>
      <c r="AJ298" s="227"/>
      <c r="AK298" s="227"/>
      <c r="AM298" s="225" t="s">
        <v>409</v>
      </c>
      <c r="AN298">
        <f>[2]Одељења!U293</f>
        <v>0</v>
      </c>
      <c r="AO298" s="227"/>
      <c r="AP298" s="297">
        <f t="shared" si="229"/>
        <v>0</v>
      </c>
      <c r="AQ298" s="227"/>
      <c r="AR298" s="252"/>
      <c r="AS298" s="298">
        <f t="shared" si="230"/>
        <v>0</v>
      </c>
      <c r="AT298" s="227"/>
      <c r="AU298" s="227"/>
      <c r="AV298" s="298">
        <f>ROUNDUP(AU298/30,0)</f>
        <v>0</v>
      </c>
      <c r="AW298" s="227"/>
      <c r="AX298" s="227"/>
      <c r="AY298" s="298">
        <f>ROUNDUP(AX298/30,0)</f>
        <v>0</v>
      </c>
      <c r="AZ298" s="227"/>
      <c r="BA298" s="227"/>
      <c r="BB298" s="227"/>
      <c r="BC298" s="227"/>
      <c r="BD298" s="227"/>
    </row>
    <row r="299" spans="1:56">
      <c r="A299" s="313" t="s">
        <v>13</v>
      </c>
      <c r="B299" s="314">
        <f t="shared" ref="B299:R299" si="231">SUM(B291:B298)</f>
        <v>0</v>
      </c>
      <c r="C299" s="314">
        <f t="shared" si="231"/>
        <v>0</v>
      </c>
      <c r="D299" s="314">
        <f t="shared" si="231"/>
        <v>0</v>
      </c>
      <c r="E299" s="314">
        <f t="shared" si="231"/>
        <v>0</v>
      </c>
      <c r="F299" s="314">
        <f t="shared" si="231"/>
        <v>0</v>
      </c>
      <c r="G299" s="314">
        <f t="shared" si="231"/>
        <v>0</v>
      </c>
      <c r="H299" s="314">
        <f t="shared" si="231"/>
        <v>0</v>
      </c>
      <c r="I299" s="314">
        <f t="shared" si="231"/>
        <v>0</v>
      </c>
      <c r="J299" s="314">
        <f t="shared" si="231"/>
        <v>0</v>
      </c>
      <c r="K299" s="314">
        <f t="shared" si="231"/>
        <v>0</v>
      </c>
      <c r="L299" s="314">
        <f t="shared" si="231"/>
        <v>0</v>
      </c>
      <c r="M299" s="314">
        <f t="shared" si="231"/>
        <v>0</v>
      </c>
      <c r="N299" s="314">
        <f t="shared" si="231"/>
        <v>0</v>
      </c>
      <c r="O299" s="314">
        <f t="shared" si="231"/>
        <v>0</v>
      </c>
      <c r="P299" s="314">
        <f t="shared" si="231"/>
        <v>0</v>
      </c>
      <c r="Q299" s="314">
        <f t="shared" si="231"/>
        <v>0</v>
      </c>
      <c r="R299" s="314">
        <f t="shared" si="231"/>
        <v>0</v>
      </c>
      <c r="T299" s="301" t="s">
        <v>13</v>
      </c>
      <c r="U299" s="302">
        <f t="shared" ref="U299:AK299" si="232">SUM(U291:U298)</f>
        <v>0</v>
      </c>
      <c r="V299" s="302">
        <f t="shared" si="232"/>
        <v>0</v>
      </c>
      <c r="W299" s="302">
        <f t="shared" si="232"/>
        <v>0</v>
      </c>
      <c r="X299" s="302">
        <f t="shared" si="232"/>
        <v>0</v>
      </c>
      <c r="Y299" s="302">
        <f t="shared" si="232"/>
        <v>0</v>
      </c>
      <c r="Z299" s="302">
        <f t="shared" si="232"/>
        <v>0</v>
      </c>
      <c r="AA299" s="302">
        <f t="shared" si="232"/>
        <v>0</v>
      </c>
      <c r="AB299" s="302">
        <f t="shared" si="232"/>
        <v>0</v>
      </c>
      <c r="AC299" s="302">
        <f t="shared" si="232"/>
        <v>0</v>
      </c>
      <c r="AD299" s="302">
        <f t="shared" si="232"/>
        <v>0</v>
      </c>
      <c r="AE299" s="302">
        <f t="shared" si="232"/>
        <v>0</v>
      </c>
      <c r="AF299" s="302">
        <f t="shared" si="232"/>
        <v>0</v>
      </c>
      <c r="AG299" s="302">
        <f t="shared" si="232"/>
        <v>0</v>
      </c>
      <c r="AH299" s="302">
        <f t="shared" si="232"/>
        <v>0</v>
      </c>
      <c r="AI299" s="302">
        <f t="shared" si="232"/>
        <v>0</v>
      </c>
      <c r="AJ299" s="302">
        <f t="shared" si="232"/>
        <v>0</v>
      </c>
      <c r="AK299" s="302">
        <f t="shared" si="232"/>
        <v>0</v>
      </c>
      <c r="AM299" s="303" t="s">
        <v>13</v>
      </c>
      <c r="AN299" s="304">
        <f t="shared" ref="AN299:BD299" si="233">SUM(AN291:AN298)</f>
        <v>0</v>
      </c>
      <c r="AO299" s="304">
        <f t="shared" si="233"/>
        <v>0</v>
      </c>
      <c r="AP299" s="304">
        <f t="shared" si="233"/>
        <v>0</v>
      </c>
      <c r="AQ299" s="304">
        <f t="shared" si="233"/>
        <v>0</v>
      </c>
      <c r="AR299" s="304">
        <f t="shared" si="233"/>
        <v>0</v>
      </c>
      <c r="AS299" s="304">
        <f t="shared" si="233"/>
        <v>0</v>
      </c>
      <c r="AT299" s="304">
        <f t="shared" si="233"/>
        <v>0</v>
      </c>
      <c r="AU299" s="304">
        <f t="shared" si="233"/>
        <v>0</v>
      </c>
      <c r="AV299" s="304">
        <f t="shared" si="233"/>
        <v>0</v>
      </c>
      <c r="AW299" s="304">
        <f t="shared" si="233"/>
        <v>0</v>
      </c>
      <c r="AX299" s="304">
        <f t="shared" si="233"/>
        <v>0</v>
      </c>
      <c r="AY299" s="304">
        <f t="shared" si="233"/>
        <v>0</v>
      </c>
      <c r="AZ299" s="304">
        <f t="shared" si="233"/>
        <v>0</v>
      </c>
      <c r="BA299" s="304">
        <f t="shared" si="233"/>
        <v>0</v>
      </c>
      <c r="BB299" s="304">
        <f t="shared" si="233"/>
        <v>0</v>
      </c>
      <c r="BC299" s="304">
        <f t="shared" si="233"/>
        <v>0</v>
      </c>
      <c r="BD299" s="304">
        <f t="shared" si="233"/>
        <v>0</v>
      </c>
    </row>
    <row r="301" spans="1:56" s="214" customFormat="1" ht="84">
      <c r="A301" s="280" t="s">
        <v>13</v>
      </c>
      <c r="B301" s="281" t="s">
        <v>396</v>
      </c>
      <c r="C301" s="282" t="s">
        <v>416</v>
      </c>
      <c r="D301" s="282" t="s">
        <v>459</v>
      </c>
      <c r="E301" s="282" t="s">
        <v>417</v>
      </c>
      <c r="F301" s="282" t="s">
        <v>418</v>
      </c>
      <c r="G301" s="282" t="s">
        <v>460</v>
      </c>
      <c r="H301" s="282" t="s">
        <v>419</v>
      </c>
      <c r="I301" s="282" t="s">
        <v>431</v>
      </c>
      <c r="J301" s="282" t="s">
        <v>461</v>
      </c>
      <c r="K301" s="282" t="s">
        <v>462</v>
      </c>
      <c r="L301" s="282" t="s">
        <v>433</v>
      </c>
      <c r="M301" s="282" t="s">
        <v>463</v>
      </c>
      <c r="N301" s="282" t="s">
        <v>434</v>
      </c>
      <c r="O301" s="282" t="s">
        <v>435</v>
      </c>
      <c r="P301" s="282" t="s">
        <v>436</v>
      </c>
      <c r="Q301" s="282" t="s">
        <v>437</v>
      </c>
      <c r="R301" s="282" t="s">
        <v>438</v>
      </c>
      <c r="T301" s="283" t="s">
        <v>13</v>
      </c>
      <c r="U301" s="284" t="s">
        <v>396</v>
      </c>
      <c r="V301" s="285" t="s">
        <v>416</v>
      </c>
      <c r="W301" s="285" t="s">
        <v>459</v>
      </c>
      <c r="X301" s="285" t="s">
        <v>417</v>
      </c>
      <c r="Y301" s="285" t="s">
        <v>418</v>
      </c>
      <c r="Z301" s="285" t="s">
        <v>460</v>
      </c>
      <c r="AA301" s="285" t="s">
        <v>419</v>
      </c>
      <c r="AB301" s="285" t="s">
        <v>431</v>
      </c>
      <c r="AC301" s="285" t="s">
        <v>461</v>
      </c>
      <c r="AD301" s="285" t="s">
        <v>462</v>
      </c>
      <c r="AE301" s="285" t="s">
        <v>433</v>
      </c>
      <c r="AF301" s="285" t="s">
        <v>463</v>
      </c>
      <c r="AG301" s="285" t="s">
        <v>434</v>
      </c>
      <c r="AH301" s="285" t="s">
        <v>435</v>
      </c>
      <c r="AI301" s="285" t="s">
        <v>436</v>
      </c>
      <c r="AJ301" s="285" t="s">
        <v>437</v>
      </c>
      <c r="AK301" s="285" t="s">
        <v>438</v>
      </c>
      <c r="AM301" s="286" t="s">
        <v>13</v>
      </c>
      <c r="AN301" s="287" t="s">
        <v>396</v>
      </c>
      <c r="AO301" s="288" t="s">
        <v>416</v>
      </c>
      <c r="AP301" s="288" t="s">
        <v>459</v>
      </c>
      <c r="AQ301" s="288" t="s">
        <v>417</v>
      </c>
      <c r="AR301" s="288" t="s">
        <v>418</v>
      </c>
      <c r="AS301" s="288" t="s">
        <v>460</v>
      </c>
      <c r="AT301" s="288" t="s">
        <v>419</v>
      </c>
      <c r="AU301" s="288" t="s">
        <v>431</v>
      </c>
      <c r="AV301" s="288" t="s">
        <v>461</v>
      </c>
      <c r="AW301" s="288" t="s">
        <v>462</v>
      </c>
      <c r="AX301" s="288" t="s">
        <v>433</v>
      </c>
      <c r="AY301" s="288" t="s">
        <v>463</v>
      </c>
      <c r="AZ301" s="288" t="s">
        <v>434</v>
      </c>
      <c r="BA301" s="288" t="s">
        <v>435</v>
      </c>
      <c r="BB301" s="288" t="s">
        <v>436</v>
      </c>
      <c r="BC301" s="288" t="s">
        <v>437</v>
      </c>
      <c r="BD301" s="288" t="s">
        <v>438</v>
      </c>
    </row>
    <row r="302" spans="1:56">
      <c r="A302" s="220" t="s">
        <v>402</v>
      </c>
      <c r="B302" s="289">
        <f t="shared" ref="B302:I309" si="234">B291+B280+B269+B258+B247+B236+B225+B214+B203+B192+B181+B170+B159+B148+B137+B126+B115+B104+B93+B82+B71+B60+B49+B38+B27+B16</f>
        <v>160</v>
      </c>
      <c r="C302" s="220">
        <f t="shared" si="234"/>
        <v>0</v>
      </c>
      <c r="D302" s="289">
        <f t="shared" si="234"/>
        <v>0</v>
      </c>
      <c r="E302" s="220">
        <f t="shared" si="234"/>
        <v>0</v>
      </c>
      <c r="F302" s="220">
        <f t="shared" si="234"/>
        <v>88</v>
      </c>
      <c r="G302" s="289">
        <f t="shared" si="234"/>
        <v>3</v>
      </c>
      <c r="H302" s="220">
        <f t="shared" si="234"/>
        <v>5</v>
      </c>
      <c r="I302" s="289"/>
      <c r="J302" s="289"/>
      <c r="K302" s="289"/>
      <c r="L302" s="289"/>
      <c r="M302" s="289"/>
      <c r="N302" s="289"/>
      <c r="O302" s="289"/>
      <c r="P302" s="289"/>
      <c r="Q302" s="220">
        <f>Q291+Q280+Q269+Q258+Q247+Q236+Q225+Q214+Q203+Q192+Q181+Q170+Q159+Q148+Q137+Q126+Q115+Q104+Q93+Q82+Q71+Q60+Q49+Q38+Q27+Q16</f>
        <v>0</v>
      </c>
      <c r="R302" s="220">
        <f>R291+R280+R269+R258+R247+R236+R225+R214+R203+R192+R181+R170+R159+R148+R137+R126+R115+R104+R93+R82+R71+R60+R49+R38+R27+R16</f>
        <v>0</v>
      </c>
      <c r="T302" s="220" t="s">
        <v>402</v>
      </c>
      <c r="U302" s="220">
        <f t="shared" ref="U302:AI309" si="235">U291+U280+U269+U258+U247+U236+U225+U214+U203+U192+U181+U170+U159+U148+U137+U126+U115+U104+U93+U82+U71+U60+U49+U38+U27+U16</f>
        <v>160</v>
      </c>
      <c r="V302" s="220">
        <f t="shared" si="235"/>
        <v>0</v>
      </c>
      <c r="W302" s="290">
        <f t="shared" si="235"/>
        <v>0</v>
      </c>
      <c r="X302" s="220">
        <f t="shared" si="235"/>
        <v>0</v>
      </c>
      <c r="Y302" s="220">
        <f t="shared" si="235"/>
        <v>0</v>
      </c>
      <c r="Z302" s="290">
        <f t="shared" si="235"/>
        <v>0</v>
      </c>
      <c r="AA302" s="220">
        <f t="shared" si="235"/>
        <v>0</v>
      </c>
      <c r="AB302" s="316"/>
      <c r="AC302" s="316"/>
      <c r="AD302" s="316"/>
      <c r="AE302" s="316"/>
      <c r="AF302" s="316"/>
      <c r="AG302" s="316"/>
      <c r="AH302" s="290"/>
      <c r="AI302" s="290"/>
      <c r="AJ302" s="220">
        <f t="shared" ref="AJ302:AK305" si="236">AJ291+AJ280+AJ269+AJ258+AJ247+AJ236+AJ225+AJ214+AJ203+AJ192+AJ181+AJ170+AJ159+AJ148+AJ137+AJ126+AJ115+AJ104+AJ93+AJ82+AJ71+AJ60+AJ49+AJ38+AJ27+AJ16</f>
        <v>0</v>
      </c>
      <c r="AK302" s="220">
        <f t="shared" si="236"/>
        <v>0</v>
      </c>
      <c r="AM302" s="220" t="s">
        <v>402</v>
      </c>
      <c r="AN302" s="220">
        <f t="shared" ref="AN302:BB309" si="237">AN291+AN280+AN269+AN258+AN247+AN236+AN225+AN214+AN203+AN192+AN181+AN170+AN159+AN148+AN137+AN126+AN115+AN104+AN93+AN82+AN71+AN60+AN49+AN38+AN27+AN16</f>
        <v>0</v>
      </c>
      <c r="AO302" s="220">
        <f t="shared" si="237"/>
        <v>0</v>
      </c>
      <c r="AP302" s="292">
        <f t="shared" si="237"/>
        <v>0</v>
      </c>
      <c r="AQ302" s="220">
        <f t="shared" si="237"/>
        <v>0</v>
      </c>
      <c r="AR302" s="220">
        <f t="shared" si="237"/>
        <v>0</v>
      </c>
      <c r="AS302" s="292">
        <f t="shared" si="237"/>
        <v>0</v>
      </c>
      <c r="AT302" s="220">
        <f t="shared" si="237"/>
        <v>0</v>
      </c>
      <c r="AU302" s="292"/>
      <c r="AV302" s="292"/>
      <c r="AW302" s="292"/>
      <c r="AX302" s="292"/>
      <c r="AY302" s="292"/>
      <c r="AZ302" s="292"/>
      <c r="BA302" s="292"/>
      <c r="BB302" s="292"/>
      <c r="BC302" s="220">
        <f t="shared" ref="BC302:BD309" si="238">BC291+BC280+BC269+BC258+BC247+BC236+BC225+BC214+BC203+BC192+BC181+BC170+BC159+BC148+BC137+BC126+BC115+BC104+BC93+BC82+BC71+BC60+BC49+BC38+BC27+BC16</f>
        <v>0</v>
      </c>
      <c r="BD302" s="220">
        <f t="shared" si="238"/>
        <v>0</v>
      </c>
    </row>
    <row r="303" spans="1:56">
      <c r="A303" s="220" t="s">
        <v>403</v>
      </c>
      <c r="B303" s="289">
        <f t="shared" si="234"/>
        <v>157</v>
      </c>
      <c r="C303" s="220">
        <f t="shared" si="234"/>
        <v>0</v>
      </c>
      <c r="D303" s="289">
        <f t="shared" si="234"/>
        <v>0</v>
      </c>
      <c r="E303" s="220">
        <f t="shared" si="234"/>
        <v>0</v>
      </c>
      <c r="F303" s="220">
        <f t="shared" si="234"/>
        <v>115</v>
      </c>
      <c r="G303" s="289">
        <f t="shared" si="234"/>
        <v>4</v>
      </c>
      <c r="H303" s="220">
        <f t="shared" si="234"/>
        <v>5</v>
      </c>
      <c r="I303" s="289"/>
      <c r="J303" s="289"/>
      <c r="K303" s="289"/>
      <c r="L303" s="289"/>
      <c r="M303" s="289"/>
      <c r="N303" s="289"/>
      <c r="O303" s="289"/>
      <c r="P303" s="289"/>
      <c r="Q303" s="220">
        <f t="shared" ref="Q303:R309" si="239">Q292+Q281+Q270+Q259+Q248+Q237+Q226+Q215+Q204+Q193+Q182+Q171+Q160+Q149+Q138+Q127+Q116+Q105+Q94+Q83+Q72+Q61+Q50+Q39+Q28+Q17</f>
        <v>0</v>
      </c>
      <c r="R303" s="220">
        <f t="shared" si="239"/>
        <v>0</v>
      </c>
      <c r="T303" s="220" t="s">
        <v>403</v>
      </c>
      <c r="U303" s="220">
        <f t="shared" si="235"/>
        <v>157</v>
      </c>
      <c r="V303" s="220">
        <f t="shared" si="235"/>
        <v>0</v>
      </c>
      <c r="W303" s="290">
        <f t="shared" si="235"/>
        <v>0</v>
      </c>
      <c r="X303" s="220">
        <f t="shared" si="235"/>
        <v>0</v>
      </c>
      <c r="Y303" s="220">
        <f t="shared" si="235"/>
        <v>0</v>
      </c>
      <c r="Z303" s="290">
        <f t="shared" si="235"/>
        <v>0</v>
      </c>
      <c r="AA303" s="220">
        <f t="shared" si="235"/>
        <v>0</v>
      </c>
      <c r="AB303" s="316"/>
      <c r="AC303" s="316"/>
      <c r="AD303" s="316"/>
      <c r="AE303" s="316"/>
      <c r="AF303" s="316"/>
      <c r="AG303" s="316"/>
      <c r="AH303" s="290"/>
      <c r="AI303" s="290"/>
      <c r="AJ303" s="220">
        <f t="shared" si="236"/>
        <v>0</v>
      </c>
      <c r="AK303" s="220">
        <f t="shared" si="236"/>
        <v>0</v>
      </c>
      <c r="AM303" s="220" t="s">
        <v>403</v>
      </c>
      <c r="AN303" s="220">
        <f t="shared" si="237"/>
        <v>0</v>
      </c>
      <c r="AO303" s="220">
        <f t="shared" si="237"/>
        <v>0</v>
      </c>
      <c r="AP303" s="292">
        <f t="shared" si="237"/>
        <v>0</v>
      </c>
      <c r="AQ303" s="220">
        <f t="shared" si="237"/>
        <v>0</v>
      </c>
      <c r="AR303" s="220">
        <f t="shared" si="237"/>
        <v>0</v>
      </c>
      <c r="AS303" s="292">
        <f t="shared" si="237"/>
        <v>0</v>
      </c>
      <c r="AT303" s="220">
        <f t="shared" si="237"/>
        <v>0</v>
      </c>
      <c r="AU303" s="292"/>
      <c r="AV303" s="292"/>
      <c r="AW303" s="292"/>
      <c r="AX303" s="292"/>
      <c r="AY303" s="292"/>
      <c r="AZ303" s="292"/>
      <c r="BA303" s="292"/>
      <c r="BB303" s="292"/>
      <c r="BC303" s="220">
        <f t="shared" si="238"/>
        <v>0</v>
      </c>
      <c r="BD303" s="220">
        <f t="shared" si="238"/>
        <v>0</v>
      </c>
    </row>
    <row r="304" spans="1:56">
      <c r="A304" s="220" t="s">
        <v>404</v>
      </c>
      <c r="B304" s="289">
        <f t="shared" si="234"/>
        <v>141</v>
      </c>
      <c r="C304" s="220">
        <f t="shared" si="234"/>
        <v>0</v>
      </c>
      <c r="D304" s="289">
        <f t="shared" si="234"/>
        <v>0</v>
      </c>
      <c r="E304" s="220">
        <f t="shared" si="234"/>
        <v>0</v>
      </c>
      <c r="F304" s="220">
        <f t="shared" si="234"/>
        <v>107</v>
      </c>
      <c r="G304" s="289">
        <f t="shared" si="234"/>
        <v>4</v>
      </c>
      <c r="H304" s="220">
        <f t="shared" si="234"/>
        <v>5</v>
      </c>
      <c r="I304" s="289"/>
      <c r="J304" s="289"/>
      <c r="K304" s="289"/>
      <c r="L304" s="289"/>
      <c r="M304" s="289"/>
      <c r="N304" s="289"/>
      <c r="O304" s="289"/>
      <c r="P304" s="289"/>
      <c r="Q304" s="220">
        <f t="shared" si="239"/>
        <v>0</v>
      </c>
      <c r="R304" s="220">
        <f t="shared" si="239"/>
        <v>0</v>
      </c>
      <c r="T304" s="220" t="s">
        <v>404</v>
      </c>
      <c r="U304" s="220">
        <f t="shared" si="235"/>
        <v>143</v>
      </c>
      <c r="V304" s="220">
        <f t="shared" si="235"/>
        <v>0</v>
      </c>
      <c r="W304" s="290">
        <f t="shared" si="235"/>
        <v>0</v>
      </c>
      <c r="X304" s="220">
        <f t="shared" si="235"/>
        <v>0</v>
      </c>
      <c r="Y304" s="220">
        <f t="shared" si="235"/>
        <v>0</v>
      </c>
      <c r="Z304" s="290">
        <f t="shared" si="235"/>
        <v>0</v>
      </c>
      <c r="AA304" s="220">
        <f t="shared" si="235"/>
        <v>0</v>
      </c>
      <c r="AB304" s="316"/>
      <c r="AC304" s="316"/>
      <c r="AD304" s="316"/>
      <c r="AE304" s="316"/>
      <c r="AF304" s="316"/>
      <c r="AG304" s="316"/>
      <c r="AH304" s="290"/>
      <c r="AI304" s="290"/>
      <c r="AJ304" s="220">
        <f t="shared" si="236"/>
        <v>0</v>
      </c>
      <c r="AK304" s="220">
        <f t="shared" si="236"/>
        <v>0</v>
      </c>
      <c r="AM304" s="220" t="s">
        <v>404</v>
      </c>
      <c r="AN304" s="220">
        <f t="shared" si="237"/>
        <v>0</v>
      </c>
      <c r="AO304" s="220">
        <f t="shared" si="237"/>
        <v>0</v>
      </c>
      <c r="AP304" s="292">
        <f t="shared" si="237"/>
        <v>0</v>
      </c>
      <c r="AQ304" s="220">
        <f t="shared" si="237"/>
        <v>0</v>
      </c>
      <c r="AR304" s="220">
        <f t="shared" si="237"/>
        <v>0</v>
      </c>
      <c r="AS304" s="292">
        <f t="shared" si="237"/>
        <v>0</v>
      </c>
      <c r="AT304" s="220">
        <f t="shared" si="237"/>
        <v>0</v>
      </c>
      <c r="AU304" s="292"/>
      <c r="AV304" s="292"/>
      <c r="AW304" s="292"/>
      <c r="AX304" s="292"/>
      <c r="AY304" s="292"/>
      <c r="AZ304" s="292"/>
      <c r="BA304" s="292"/>
      <c r="BB304" s="292"/>
      <c r="BC304" s="220">
        <f t="shared" si="238"/>
        <v>0</v>
      </c>
      <c r="BD304" s="220">
        <f t="shared" si="238"/>
        <v>0</v>
      </c>
    </row>
    <row r="305" spans="1:56">
      <c r="A305" s="220" t="s">
        <v>405</v>
      </c>
      <c r="B305" s="289">
        <f t="shared" si="234"/>
        <v>154</v>
      </c>
      <c r="C305" s="220">
        <f t="shared" si="234"/>
        <v>0</v>
      </c>
      <c r="D305" s="289">
        <f t="shared" si="234"/>
        <v>0</v>
      </c>
      <c r="E305" s="220">
        <f t="shared" si="234"/>
        <v>0</v>
      </c>
      <c r="F305" s="220">
        <f t="shared" si="234"/>
        <v>104</v>
      </c>
      <c r="G305" s="289">
        <f t="shared" si="234"/>
        <v>4</v>
      </c>
      <c r="H305" s="220">
        <f t="shared" si="234"/>
        <v>5</v>
      </c>
      <c r="I305" s="289"/>
      <c r="J305" s="289"/>
      <c r="K305" s="289"/>
      <c r="L305" s="289"/>
      <c r="M305" s="289"/>
      <c r="N305" s="289"/>
      <c r="O305" s="289"/>
      <c r="P305" s="289"/>
      <c r="Q305" s="220">
        <f t="shared" si="239"/>
        <v>0</v>
      </c>
      <c r="R305" s="220">
        <f t="shared" si="239"/>
        <v>0</v>
      </c>
      <c r="T305" s="220" t="s">
        <v>405</v>
      </c>
      <c r="U305" s="220">
        <f t="shared" si="235"/>
        <v>158</v>
      </c>
      <c r="V305" s="220">
        <f t="shared" si="235"/>
        <v>0</v>
      </c>
      <c r="W305" s="290">
        <f t="shared" si="235"/>
        <v>0</v>
      </c>
      <c r="X305" s="220">
        <f t="shared" si="235"/>
        <v>0</v>
      </c>
      <c r="Y305" s="220">
        <f t="shared" si="235"/>
        <v>0</v>
      </c>
      <c r="Z305" s="290">
        <f t="shared" si="235"/>
        <v>0</v>
      </c>
      <c r="AA305" s="220">
        <f t="shared" si="235"/>
        <v>0</v>
      </c>
      <c r="AB305" s="316"/>
      <c r="AC305" s="316"/>
      <c r="AD305" s="316"/>
      <c r="AE305" s="316"/>
      <c r="AF305" s="316"/>
      <c r="AG305" s="316"/>
      <c r="AH305" s="290"/>
      <c r="AI305" s="290"/>
      <c r="AJ305" s="220">
        <f t="shared" si="236"/>
        <v>0</v>
      </c>
      <c r="AK305" s="220">
        <f t="shared" si="236"/>
        <v>0</v>
      </c>
      <c r="AM305" s="220" t="s">
        <v>405</v>
      </c>
      <c r="AN305" s="220">
        <f t="shared" si="237"/>
        <v>0</v>
      </c>
      <c r="AO305" s="220">
        <f t="shared" si="237"/>
        <v>0</v>
      </c>
      <c r="AP305" s="292">
        <f t="shared" si="237"/>
        <v>0</v>
      </c>
      <c r="AQ305" s="220">
        <f t="shared" si="237"/>
        <v>0</v>
      </c>
      <c r="AR305" s="220">
        <f t="shared" si="237"/>
        <v>0</v>
      </c>
      <c r="AS305" s="292">
        <f t="shared" si="237"/>
        <v>0</v>
      </c>
      <c r="AT305" s="220">
        <f t="shared" si="237"/>
        <v>0</v>
      </c>
      <c r="AU305" s="292"/>
      <c r="AV305" s="292"/>
      <c r="AW305" s="292"/>
      <c r="AX305" s="292"/>
      <c r="AY305" s="292"/>
      <c r="AZ305" s="292"/>
      <c r="BA305" s="292"/>
      <c r="BB305" s="292"/>
      <c r="BC305" s="220">
        <f t="shared" si="238"/>
        <v>0</v>
      </c>
      <c r="BD305" s="220">
        <f t="shared" si="238"/>
        <v>0</v>
      </c>
    </row>
    <row r="306" spans="1:56">
      <c r="A306" s="220" t="s">
        <v>406</v>
      </c>
      <c r="B306" s="289">
        <f t="shared" si="234"/>
        <v>148</v>
      </c>
      <c r="C306" s="220">
        <f t="shared" si="234"/>
        <v>54</v>
      </c>
      <c r="D306" s="289">
        <f t="shared" si="234"/>
        <v>2</v>
      </c>
      <c r="E306" s="220">
        <f t="shared" si="234"/>
        <v>3</v>
      </c>
      <c r="F306" s="220">
        <f t="shared" si="234"/>
        <v>99</v>
      </c>
      <c r="G306" s="289">
        <f t="shared" si="234"/>
        <v>4</v>
      </c>
      <c r="H306" s="220">
        <f t="shared" si="234"/>
        <v>5</v>
      </c>
      <c r="I306" s="220">
        <f>I295+I284+I273+I262+I251+I240+I229+I218+I207+I196+I185+I174+I163+I152+I141+I130+I119+I108+I97+I86+I75+I64+I53+I42+I31+I20</f>
        <v>0</v>
      </c>
      <c r="J306" s="220">
        <f t="shared" ref="J306:P309" si="240">J295+J284+J273+J262+J251+J240+J229+J218+J207+J196+J185+J174+J163+J152+J141+J130+J119+J108+J97+J86+J75+J64+J53+J42+J31+J20</f>
        <v>0</v>
      </c>
      <c r="K306" s="220">
        <f t="shared" si="240"/>
        <v>153</v>
      </c>
      <c r="L306" s="220">
        <f t="shared" si="240"/>
        <v>5</v>
      </c>
      <c r="M306" s="220">
        <f t="shared" si="240"/>
        <v>1</v>
      </c>
      <c r="N306" s="220">
        <f t="shared" si="240"/>
        <v>0</v>
      </c>
      <c r="O306" s="220">
        <f t="shared" si="240"/>
        <v>10</v>
      </c>
      <c r="P306" s="220">
        <f t="shared" si="240"/>
        <v>10</v>
      </c>
      <c r="Q306" s="220">
        <f t="shared" si="239"/>
        <v>0</v>
      </c>
      <c r="R306" s="220">
        <f t="shared" si="239"/>
        <v>0</v>
      </c>
      <c r="T306" s="220" t="s">
        <v>406</v>
      </c>
      <c r="U306" s="220">
        <f t="shared" si="235"/>
        <v>148</v>
      </c>
      <c r="V306" s="220">
        <f t="shared" si="235"/>
        <v>0</v>
      </c>
      <c r="W306" s="290">
        <f t="shared" si="235"/>
        <v>0</v>
      </c>
      <c r="X306" s="220">
        <f t="shared" si="235"/>
        <v>0</v>
      </c>
      <c r="Y306" s="220">
        <f t="shared" si="235"/>
        <v>0</v>
      </c>
      <c r="Z306" s="290">
        <f t="shared" si="235"/>
        <v>0</v>
      </c>
      <c r="AA306" s="220">
        <f>AA295+AA284+AA273+AA262+AA251+AA240+AA229+AA218+AA207+AA196+AA185+AA174+AA163+AA152+AA141+AA130+AA119+AA108+AA97+AA86+AA75+AA64+AA53+AA42+AA31+AA20</f>
        <v>0</v>
      </c>
      <c r="AB306" s="220">
        <f t="shared" ref="AB306:AJ306" si="241">AB295+AB284+AB273+AB262+AB251+AB240+AB229+AB218+AB207+AB196+AB185+AB174+AB163+AB152+AB141+AB130+AB119+AB108+AB97+AB86+AB75+AB64+AB53+AB42+AB31+AB20</f>
        <v>0</v>
      </c>
      <c r="AC306" s="220">
        <f t="shared" si="241"/>
        <v>0</v>
      </c>
      <c r="AD306" s="220">
        <f t="shared" si="241"/>
        <v>0</v>
      </c>
      <c r="AE306" s="220">
        <f t="shared" si="241"/>
        <v>0</v>
      </c>
      <c r="AF306" s="220">
        <f t="shared" si="241"/>
        <v>0</v>
      </c>
      <c r="AG306" s="220">
        <f t="shared" si="241"/>
        <v>0</v>
      </c>
      <c r="AH306" s="220">
        <f t="shared" si="241"/>
        <v>0</v>
      </c>
      <c r="AI306" s="220">
        <f t="shared" si="241"/>
        <v>0</v>
      </c>
      <c r="AJ306" s="220">
        <f t="shared" si="241"/>
        <v>0</v>
      </c>
      <c r="AK306" s="220">
        <f>AK295+AK284+AK273+AK262+AK251+AK240+AK229+AK218+AK207+AK196+AK185+AK174+AK163+AK152+AK141+AK130+AK119+AK108+AK97+AK86+AK75+AK64+AK53+AK42+AK31+AK20</f>
        <v>0</v>
      </c>
      <c r="AM306" s="220" t="s">
        <v>406</v>
      </c>
      <c r="AN306" s="220">
        <f t="shared" si="237"/>
        <v>0</v>
      </c>
      <c r="AO306" s="220">
        <f t="shared" si="237"/>
        <v>0</v>
      </c>
      <c r="AP306" s="292">
        <f t="shared" si="237"/>
        <v>0</v>
      </c>
      <c r="AQ306" s="220">
        <f t="shared" si="237"/>
        <v>0</v>
      </c>
      <c r="AR306" s="220">
        <f t="shared" si="237"/>
        <v>0</v>
      </c>
      <c r="AS306" s="292">
        <f t="shared" si="237"/>
        <v>0</v>
      </c>
      <c r="AT306" s="220">
        <f>AT295+AT284+AT273+AT262+AT251+AT240+AT229+AT218+AT207+AT196+AT185+AT174+AT163+AT152+AT141+AT130+AT119+AT108+AT97+AT86+AT75+AT64+AT53+AT42+AT31+AT20</f>
        <v>0</v>
      </c>
      <c r="AU306" s="220">
        <f t="shared" ref="AU306:BB306" si="242">AU295+AU284+AU273+AU262+AU251+AU240+AU229+AU218+AU207+AU196+AU185+AU174+AU163+AU152+AU141+AU130+AU119+AU108+AU97+AU86+AU75+AU64+AU53+AU42+AU31+AU20</f>
        <v>0</v>
      </c>
      <c r="AV306" s="220">
        <f>AV295+AV284+AV273+AV262+AV251+AV240+AV229+AV218+AV207+AV196+AV185+AV174+AV163+AV152+AV141+AV130+AV119+AV108+AV97+AV86+AV75+AV64+AV53+AV42+AV31+AV20</f>
        <v>0</v>
      </c>
      <c r="AW306" s="220">
        <f t="shared" si="242"/>
        <v>0</v>
      </c>
      <c r="AX306" s="220">
        <f t="shared" si="242"/>
        <v>0</v>
      </c>
      <c r="AY306" s="220">
        <f t="shared" si="242"/>
        <v>0</v>
      </c>
      <c r="AZ306" s="220">
        <f t="shared" si="242"/>
        <v>0</v>
      </c>
      <c r="BA306" s="220">
        <f t="shared" si="242"/>
        <v>0</v>
      </c>
      <c r="BB306" s="220">
        <f t="shared" si="242"/>
        <v>0</v>
      </c>
      <c r="BC306" s="220">
        <f t="shared" si="238"/>
        <v>0</v>
      </c>
      <c r="BD306" s="220">
        <f t="shared" si="238"/>
        <v>0</v>
      </c>
    </row>
    <row r="307" spans="1:56">
      <c r="A307" s="220" t="s">
        <v>407</v>
      </c>
      <c r="B307" s="289">
        <f t="shared" si="234"/>
        <v>155</v>
      </c>
      <c r="C307" s="220">
        <f t="shared" si="234"/>
        <v>56</v>
      </c>
      <c r="D307" s="289">
        <f t="shared" si="234"/>
        <v>2</v>
      </c>
      <c r="E307" s="220">
        <f t="shared" si="234"/>
        <v>3</v>
      </c>
      <c r="F307" s="220">
        <f t="shared" si="234"/>
        <v>98</v>
      </c>
      <c r="G307" s="289">
        <f t="shared" si="234"/>
        <v>4</v>
      </c>
      <c r="H307" s="220">
        <f t="shared" si="234"/>
        <v>6</v>
      </c>
      <c r="I307" s="220">
        <f t="shared" si="234"/>
        <v>0</v>
      </c>
      <c r="J307" s="220">
        <f t="shared" si="240"/>
        <v>0</v>
      </c>
      <c r="K307" s="220">
        <f t="shared" si="240"/>
        <v>154</v>
      </c>
      <c r="L307" s="220">
        <f t="shared" si="240"/>
        <v>6</v>
      </c>
      <c r="M307" s="220">
        <f t="shared" si="240"/>
        <v>1</v>
      </c>
      <c r="N307" s="220">
        <f t="shared" si="240"/>
        <v>0</v>
      </c>
      <c r="O307" s="220">
        <f t="shared" si="240"/>
        <v>12</v>
      </c>
      <c r="P307" s="220">
        <f t="shared" si="240"/>
        <v>12</v>
      </c>
      <c r="Q307" s="220">
        <f t="shared" si="239"/>
        <v>0</v>
      </c>
      <c r="R307" s="220">
        <f t="shared" si="239"/>
        <v>0</v>
      </c>
      <c r="T307" s="220" t="s">
        <v>407</v>
      </c>
      <c r="U307" s="220">
        <f t="shared" si="235"/>
        <v>158</v>
      </c>
      <c r="V307" s="220">
        <f t="shared" si="235"/>
        <v>0</v>
      </c>
      <c r="W307" s="290">
        <f t="shared" si="235"/>
        <v>0</v>
      </c>
      <c r="X307" s="220">
        <f t="shared" si="235"/>
        <v>0</v>
      </c>
      <c r="Y307" s="220">
        <f t="shared" si="235"/>
        <v>0</v>
      </c>
      <c r="Z307" s="290">
        <f t="shared" si="235"/>
        <v>0</v>
      </c>
      <c r="AA307" s="220">
        <f t="shared" si="235"/>
        <v>0</v>
      </c>
      <c r="AB307" s="220">
        <f t="shared" si="235"/>
        <v>0</v>
      </c>
      <c r="AC307" s="220">
        <f t="shared" si="235"/>
        <v>0</v>
      </c>
      <c r="AD307" s="220">
        <f t="shared" si="235"/>
        <v>0</v>
      </c>
      <c r="AE307" s="220">
        <f t="shared" si="235"/>
        <v>0</v>
      </c>
      <c r="AF307" s="220">
        <f t="shared" si="235"/>
        <v>0</v>
      </c>
      <c r="AG307" s="220">
        <f t="shared" si="235"/>
        <v>0</v>
      </c>
      <c r="AH307" s="220">
        <f t="shared" si="235"/>
        <v>0</v>
      </c>
      <c r="AI307" s="220">
        <f t="shared" si="235"/>
        <v>0</v>
      </c>
      <c r="AJ307" s="220">
        <f>AJ296+AJ285+AJ274+AJ263+AJ252+AJ241+AJ230+AJ219+AJ208+AJ197+AJ186+AJ175+AJ164+AJ153+AJ142+AJ131+AJ120+AJ109+AJ98+AJ87+AJ76+AJ65+AJ54+AJ43+AJ32+AJ21</f>
        <v>0</v>
      </c>
      <c r="AK307" s="220">
        <f>AK296+AK285+AK274+AK263+AK252+AK241+AK230+AK219+AK208+AK197+AK186+AK175+AK164+AK153+AK142+AK131+AK120+AK109+AK98+AK87+AK76+AK65+AK54+AK43+AK32+AK21</f>
        <v>0</v>
      </c>
      <c r="AM307" s="220" t="s">
        <v>407</v>
      </c>
      <c r="AN307" s="220">
        <f t="shared" si="237"/>
        <v>0</v>
      </c>
      <c r="AO307" s="220">
        <f t="shared" si="237"/>
        <v>0</v>
      </c>
      <c r="AP307" s="292">
        <f t="shared" si="237"/>
        <v>0</v>
      </c>
      <c r="AQ307" s="220">
        <f t="shared" si="237"/>
        <v>0</v>
      </c>
      <c r="AR307" s="220">
        <f t="shared" si="237"/>
        <v>0</v>
      </c>
      <c r="AS307" s="292">
        <f t="shared" si="237"/>
        <v>0</v>
      </c>
      <c r="AT307" s="220">
        <f t="shared" si="237"/>
        <v>0</v>
      </c>
      <c r="AU307" s="220">
        <f t="shared" si="237"/>
        <v>0</v>
      </c>
      <c r="AV307" s="220">
        <f t="shared" si="237"/>
        <v>0</v>
      </c>
      <c r="AW307" s="220">
        <f t="shared" si="237"/>
        <v>0</v>
      </c>
      <c r="AX307" s="220">
        <f t="shared" si="237"/>
        <v>0</v>
      </c>
      <c r="AY307" s="220">
        <f t="shared" si="237"/>
        <v>0</v>
      </c>
      <c r="AZ307" s="220">
        <f t="shared" si="237"/>
        <v>0</v>
      </c>
      <c r="BA307" s="220">
        <f t="shared" si="237"/>
        <v>0</v>
      </c>
      <c r="BB307" s="220">
        <f t="shared" si="237"/>
        <v>0</v>
      </c>
      <c r="BC307" s="220">
        <f t="shared" si="238"/>
        <v>0</v>
      </c>
      <c r="BD307" s="220">
        <f t="shared" si="238"/>
        <v>0</v>
      </c>
    </row>
    <row r="308" spans="1:56">
      <c r="A308" s="220" t="s">
        <v>408</v>
      </c>
      <c r="B308" s="289">
        <f t="shared" si="234"/>
        <v>124</v>
      </c>
      <c r="C308" s="220">
        <f t="shared" si="234"/>
        <v>32</v>
      </c>
      <c r="D308" s="289">
        <f t="shared" si="234"/>
        <v>2</v>
      </c>
      <c r="E308" s="220">
        <f t="shared" si="234"/>
        <v>2</v>
      </c>
      <c r="F308" s="220">
        <f t="shared" si="234"/>
        <v>91</v>
      </c>
      <c r="G308" s="289">
        <f t="shared" si="234"/>
        <v>4</v>
      </c>
      <c r="H308" s="220">
        <f t="shared" si="234"/>
        <v>5</v>
      </c>
      <c r="I308" s="220">
        <f t="shared" si="234"/>
        <v>0</v>
      </c>
      <c r="J308" s="220">
        <f t="shared" si="240"/>
        <v>0</v>
      </c>
      <c r="K308" s="220">
        <f t="shared" si="240"/>
        <v>125</v>
      </c>
      <c r="L308" s="220">
        <f t="shared" si="240"/>
        <v>5</v>
      </c>
      <c r="M308" s="220">
        <f t="shared" si="240"/>
        <v>1</v>
      </c>
      <c r="N308" s="220">
        <f t="shared" si="240"/>
        <v>0</v>
      </c>
      <c r="O308" s="220">
        <f t="shared" si="240"/>
        <v>10</v>
      </c>
      <c r="P308" s="220">
        <f t="shared" si="240"/>
        <v>10</v>
      </c>
      <c r="Q308" s="220">
        <f t="shared" si="239"/>
        <v>0</v>
      </c>
      <c r="R308" s="220">
        <f t="shared" si="239"/>
        <v>0</v>
      </c>
      <c r="T308" s="220" t="s">
        <v>408</v>
      </c>
      <c r="U308" s="220">
        <f t="shared" si="235"/>
        <v>126</v>
      </c>
      <c r="V308" s="220">
        <f t="shared" si="235"/>
        <v>0</v>
      </c>
      <c r="W308" s="290">
        <f t="shared" si="235"/>
        <v>0</v>
      </c>
      <c r="X308" s="220">
        <f t="shared" si="235"/>
        <v>0</v>
      </c>
      <c r="Y308" s="220">
        <f t="shared" si="235"/>
        <v>0</v>
      </c>
      <c r="Z308" s="290">
        <f t="shared" si="235"/>
        <v>0</v>
      </c>
      <c r="AA308" s="220">
        <f t="shared" si="235"/>
        <v>0</v>
      </c>
      <c r="AB308" s="220">
        <f t="shared" si="235"/>
        <v>0</v>
      </c>
      <c r="AC308" s="220">
        <f t="shared" si="235"/>
        <v>0</v>
      </c>
      <c r="AD308" s="220">
        <f t="shared" si="235"/>
        <v>0</v>
      </c>
      <c r="AE308" s="220">
        <f t="shared" si="235"/>
        <v>0</v>
      </c>
      <c r="AF308" s="220">
        <f t="shared" si="235"/>
        <v>0</v>
      </c>
      <c r="AG308" s="220">
        <f t="shared" si="235"/>
        <v>0</v>
      </c>
      <c r="AH308" s="220">
        <f t="shared" si="235"/>
        <v>0</v>
      </c>
      <c r="AI308" s="220">
        <f t="shared" si="235"/>
        <v>0</v>
      </c>
      <c r="AJ308" s="220">
        <f>AJ297+AJ286+AJ275+AJ264+AJ253+AJ242+AJ231+AJ220+AJ209+AJ198+AJ187+AJ176+AJ165+AJ154+AJ143+AJ132+AJ121+AJ110+AJ99+AJ88+AJ77+AJ66+AJ55+AJ44+AJ33+AJ22</f>
        <v>0</v>
      </c>
      <c r="AK308" s="220">
        <f>AK297+AK286+AK275+AK264+AK253+AK242+AK231+AK220+AK209+AK198+AK187+AK176+AK165+AK154+AK143+AK132+AK121+AK110+AK99+AK88+AK77+AK66+AK55+AK44+AK33+AK22</f>
        <v>0</v>
      </c>
      <c r="AM308" s="220" t="s">
        <v>408</v>
      </c>
      <c r="AN308" s="220">
        <f t="shared" si="237"/>
        <v>0</v>
      </c>
      <c r="AO308" s="220">
        <f t="shared" si="237"/>
        <v>0</v>
      </c>
      <c r="AP308" s="292">
        <f t="shared" si="237"/>
        <v>0</v>
      </c>
      <c r="AQ308" s="220">
        <f t="shared" si="237"/>
        <v>0</v>
      </c>
      <c r="AR308" s="220">
        <f t="shared" si="237"/>
        <v>0</v>
      </c>
      <c r="AS308" s="292">
        <f t="shared" si="237"/>
        <v>0</v>
      </c>
      <c r="AT308" s="220">
        <f t="shared" si="237"/>
        <v>0</v>
      </c>
      <c r="AU308" s="220">
        <f t="shared" si="237"/>
        <v>0</v>
      </c>
      <c r="AV308" s="220">
        <f t="shared" si="237"/>
        <v>0</v>
      </c>
      <c r="AW308" s="220">
        <f t="shared" si="237"/>
        <v>0</v>
      </c>
      <c r="AX308" s="220">
        <f t="shared" si="237"/>
        <v>0</v>
      </c>
      <c r="AY308" s="220">
        <f t="shared" si="237"/>
        <v>0</v>
      </c>
      <c r="AZ308" s="220">
        <f t="shared" si="237"/>
        <v>0</v>
      </c>
      <c r="BA308" s="220">
        <f t="shared" si="237"/>
        <v>0</v>
      </c>
      <c r="BB308" s="220">
        <f t="shared" si="237"/>
        <v>0</v>
      </c>
      <c r="BC308" s="220">
        <f t="shared" si="238"/>
        <v>0</v>
      </c>
      <c r="BD308" s="220">
        <f t="shared" si="238"/>
        <v>0</v>
      </c>
    </row>
    <row r="309" spans="1:56">
      <c r="A309" s="220" t="s">
        <v>409</v>
      </c>
      <c r="B309" s="289">
        <f t="shared" si="234"/>
        <v>134</v>
      </c>
      <c r="C309" s="220">
        <f t="shared" si="234"/>
        <v>47</v>
      </c>
      <c r="D309" s="289">
        <f t="shared" si="234"/>
        <v>2</v>
      </c>
      <c r="E309" s="220">
        <f t="shared" si="234"/>
        <v>3</v>
      </c>
      <c r="F309" s="220">
        <f t="shared" si="234"/>
        <v>86</v>
      </c>
      <c r="G309" s="289">
        <f t="shared" si="234"/>
        <v>3</v>
      </c>
      <c r="H309" s="220">
        <f t="shared" si="234"/>
        <v>4</v>
      </c>
      <c r="I309" s="220">
        <f t="shared" si="234"/>
        <v>0</v>
      </c>
      <c r="J309" s="220">
        <f t="shared" si="240"/>
        <v>0</v>
      </c>
      <c r="K309" s="220">
        <f t="shared" si="240"/>
        <v>134</v>
      </c>
      <c r="L309" s="220">
        <f t="shared" si="240"/>
        <v>5</v>
      </c>
      <c r="M309" s="220">
        <f t="shared" si="240"/>
        <v>1</v>
      </c>
      <c r="N309" s="220">
        <f t="shared" si="240"/>
        <v>0</v>
      </c>
      <c r="O309" s="220">
        <f t="shared" si="240"/>
        <v>10</v>
      </c>
      <c r="P309" s="220">
        <f t="shared" si="240"/>
        <v>10</v>
      </c>
      <c r="Q309" s="220">
        <f t="shared" si="239"/>
        <v>0</v>
      </c>
      <c r="R309" s="220">
        <f t="shared" si="239"/>
        <v>0</v>
      </c>
      <c r="T309" s="220" t="s">
        <v>409</v>
      </c>
      <c r="U309" s="220">
        <f t="shared" si="235"/>
        <v>136</v>
      </c>
      <c r="V309" s="220">
        <f t="shared" si="235"/>
        <v>0</v>
      </c>
      <c r="W309" s="290">
        <f t="shared" si="235"/>
        <v>0</v>
      </c>
      <c r="X309" s="220">
        <f t="shared" si="235"/>
        <v>0</v>
      </c>
      <c r="Y309" s="220">
        <f t="shared" si="235"/>
        <v>0</v>
      </c>
      <c r="Z309" s="290">
        <f t="shared" si="235"/>
        <v>0</v>
      </c>
      <c r="AA309" s="220">
        <f t="shared" si="235"/>
        <v>0</v>
      </c>
      <c r="AB309" s="220">
        <f t="shared" si="235"/>
        <v>0</v>
      </c>
      <c r="AC309" s="220">
        <f t="shared" si="235"/>
        <v>0</v>
      </c>
      <c r="AD309" s="220">
        <f t="shared" si="235"/>
        <v>0</v>
      </c>
      <c r="AE309" s="220">
        <f t="shared" si="235"/>
        <v>0</v>
      </c>
      <c r="AF309" s="220">
        <f t="shared" si="235"/>
        <v>0</v>
      </c>
      <c r="AG309" s="220">
        <f t="shared" si="235"/>
        <v>0</v>
      </c>
      <c r="AH309" s="220">
        <f t="shared" si="235"/>
        <v>0</v>
      </c>
      <c r="AI309" s="220">
        <f t="shared" si="235"/>
        <v>0</v>
      </c>
      <c r="AJ309" s="220">
        <f>AJ298+AJ287+AJ276+AJ265+AJ254+AJ243+AJ232+AJ221+AJ210+AJ199+AJ188+AJ177+AJ166+AJ155+AJ144+AJ133+AJ122+AJ111+AJ100+AJ89+AJ78+AJ67+AJ56+AJ45+AJ34+AJ23</f>
        <v>0</v>
      </c>
      <c r="AK309" s="220">
        <f>AK298+AK287+AK276+AK265+AK254+AK243+AK232+AK221+AK210+AK199+AK188+AK177+AK166+AK155+AK144+AK133+AK122+AK111+AK100+AK89+AK78+AK67+AK56+AK45+AK34+AK23</f>
        <v>0</v>
      </c>
      <c r="AM309" s="220" t="s">
        <v>409</v>
      </c>
      <c r="AN309" s="220">
        <f t="shared" si="237"/>
        <v>0</v>
      </c>
      <c r="AO309" s="220">
        <f t="shared" si="237"/>
        <v>0</v>
      </c>
      <c r="AP309" s="292">
        <f t="shared" si="237"/>
        <v>0</v>
      </c>
      <c r="AQ309" s="220">
        <f t="shared" si="237"/>
        <v>0</v>
      </c>
      <c r="AR309" s="220">
        <f t="shared" si="237"/>
        <v>0</v>
      </c>
      <c r="AS309" s="292">
        <f t="shared" si="237"/>
        <v>0</v>
      </c>
      <c r="AT309" s="220">
        <f t="shared" si="237"/>
        <v>0</v>
      </c>
      <c r="AU309" s="220">
        <f t="shared" si="237"/>
        <v>0</v>
      </c>
      <c r="AV309" s="220">
        <f t="shared" si="237"/>
        <v>0</v>
      </c>
      <c r="AW309" s="220">
        <f t="shared" si="237"/>
        <v>0</v>
      </c>
      <c r="AX309" s="220">
        <f t="shared" si="237"/>
        <v>0</v>
      </c>
      <c r="AY309" s="220">
        <f t="shared" si="237"/>
        <v>0</v>
      </c>
      <c r="AZ309" s="220">
        <f t="shared" si="237"/>
        <v>0</v>
      </c>
      <c r="BA309" s="220">
        <f t="shared" si="237"/>
        <v>0</v>
      </c>
      <c r="BB309" s="220">
        <f t="shared" si="237"/>
        <v>0</v>
      </c>
      <c r="BC309" s="220">
        <f t="shared" si="238"/>
        <v>0</v>
      </c>
      <c r="BD309" s="220">
        <f t="shared" si="238"/>
        <v>0</v>
      </c>
    </row>
    <row r="310" spans="1:56">
      <c r="A310" s="299" t="s">
        <v>13</v>
      </c>
      <c r="B310" s="300">
        <f>SUM(B302:B309)</f>
        <v>1173</v>
      </c>
      <c r="C310" s="300">
        <f>SUM(C302:C309)</f>
        <v>189</v>
      </c>
      <c r="D310" s="300">
        <f>SUM(D306:D309)</f>
        <v>8</v>
      </c>
      <c r="E310" s="300">
        <f>SUM(E306:E309)</f>
        <v>11</v>
      </c>
      <c r="F310" s="300">
        <f t="shared" ref="F310:R310" si="243">SUM(F302:F309)</f>
        <v>788</v>
      </c>
      <c r="G310" s="300">
        <f t="shared" si="243"/>
        <v>30</v>
      </c>
      <c r="H310" s="300">
        <f t="shared" si="243"/>
        <v>40</v>
      </c>
      <c r="I310" s="300">
        <f t="shared" si="243"/>
        <v>0</v>
      </c>
      <c r="J310" s="300">
        <f t="shared" si="243"/>
        <v>0</v>
      </c>
      <c r="K310" s="300">
        <f t="shared" si="243"/>
        <v>566</v>
      </c>
      <c r="L310" s="300">
        <f t="shared" si="243"/>
        <v>21</v>
      </c>
      <c r="M310" s="300">
        <f t="shared" si="243"/>
        <v>4</v>
      </c>
      <c r="N310" s="300">
        <f t="shared" si="243"/>
        <v>0</v>
      </c>
      <c r="O310" s="300">
        <f t="shared" si="243"/>
        <v>42</v>
      </c>
      <c r="P310" s="300">
        <f t="shared" si="243"/>
        <v>42</v>
      </c>
      <c r="Q310" s="300">
        <f t="shared" si="243"/>
        <v>0</v>
      </c>
      <c r="R310" s="300">
        <f t="shared" si="243"/>
        <v>0</v>
      </c>
      <c r="T310" s="301" t="s">
        <v>13</v>
      </c>
      <c r="U310" s="302">
        <f>SUM(U302:U309)</f>
        <v>1186</v>
      </c>
      <c r="V310" s="302">
        <f>SUM(V306:V309)</f>
        <v>0</v>
      </c>
      <c r="W310" s="302">
        <f>SUM(W306:W309)</f>
        <v>0</v>
      </c>
      <c r="X310" s="302">
        <f t="shared" ref="X310:AK310" si="244">SUM(X302:X309)</f>
        <v>0</v>
      </c>
      <c r="Y310" s="302">
        <f t="shared" si="244"/>
        <v>0</v>
      </c>
      <c r="Z310" s="302">
        <f t="shared" si="244"/>
        <v>0</v>
      </c>
      <c r="AA310" s="302">
        <f t="shared" si="244"/>
        <v>0</v>
      </c>
      <c r="AB310" s="302">
        <f t="shared" si="244"/>
        <v>0</v>
      </c>
      <c r="AC310" s="302">
        <f t="shared" si="244"/>
        <v>0</v>
      </c>
      <c r="AD310" s="302">
        <f t="shared" si="244"/>
        <v>0</v>
      </c>
      <c r="AE310" s="302">
        <f t="shared" si="244"/>
        <v>0</v>
      </c>
      <c r="AF310" s="302">
        <f t="shared" si="244"/>
        <v>0</v>
      </c>
      <c r="AG310" s="302">
        <f t="shared" si="244"/>
        <v>0</v>
      </c>
      <c r="AH310" s="302">
        <f t="shared" si="244"/>
        <v>0</v>
      </c>
      <c r="AI310" s="302">
        <f t="shared" si="244"/>
        <v>0</v>
      </c>
      <c r="AJ310" s="302">
        <f t="shared" si="244"/>
        <v>0</v>
      </c>
      <c r="AK310" s="302">
        <f t="shared" si="244"/>
        <v>0</v>
      </c>
      <c r="AM310" s="303" t="s">
        <v>13</v>
      </c>
      <c r="AN310" s="304">
        <f>SUM(AN302:AN309)</f>
        <v>0</v>
      </c>
      <c r="AO310" s="304">
        <f>SUM(AO306:AO309)</f>
        <v>0</v>
      </c>
      <c r="AP310" s="304">
        <f>SUM(AP306:AP309)</f>
        <v>0</v>
      </c>
      <c r="AQ310" s="304">
        <f t="shared" ref="AQ310:BD310" si="245">SUM(AQ302:AQ309)</f>
        <v>0</v>
      </c>
      <c r="AR310" s="304">
        <f t="shared" si="245"/>
        <v>0</v>
      </c>
      <c r="AS310" s="304">
        <f t="shared" si="245"/>
        <v>0</v>
      </c>
      <c r="AT310" s="304">
        <f t="shared" si="245"/>
        <v>0</v>
      </c>
      <c r="AU310" s="304">
        <f t="shared" si="245"/>
        <v>0</v>
      </c>
      <c r="AV310" s="304">
        <f t="shared" si="245"/>
        <v>0</v>
      </c>
      <c r="AW310" s="304">
        <f t="shared" si="245"/>
        <v>0</v>
      </c>
      <c r="AX310" s="304">
        <f t="shared" si="245"/>
        <v>0</v>
      </c>
      <c r="AY310" s="304">
        <f t="shared" si="245"/>
        <v>0</v>
      </c>
      <c r="AZ310" s="304">
        <f t="shared" si="245"/>
        <v>0</v>
      </c>
      <c r="BA310" s="304">
        <f t="shared" si="245"/>
        <v>0</v>
      </c>
      <c r="BB310" s="304">
        <f t="shared" si="245"/>
        <v>0</v>
      </c>
      <c r="BC310" s="304">
        <f t="shared" si="245"/>
        <v>0</v>
      </c>
      <c r="BD310" s="304">
        <f t="shared" si="245"/>
        <v>0</v>
      </c>
    </row>
    <row r="314" spans="1:56">
      <c r="N314" s="165" t="s">
        <v>392</v>
      </c>
      <c r="O314" s="241"/>
      <c r="P314" s="241"/>
      <c r="Q314" s="241"/>
    </row>
    <row r="315" spans="1:56">
      <c r="O315" s="952" t="s">
        <v>393</v>
      </c>
      <c r="P315" s="952"/>
      <c r="Q315" s="952"/>
      <c r="AE315" s="165" t="s">
        <v>392</v>
      </c>
      <c r="AF315" s="241"/>
      <c r="AG315" s="241"/>
      <c r="AH315" s="241"/>
      <c r="AX315" s="165" t="s">
        <v>392</v>
      </c>
      <c r="AY315" s="241"/>
      <c r="AZ315" s="241"/>
      <c r="BA315" s="241"/>
    </row>
    <row r="316" spans="1:56">
      <c r="AF316" s="951" t="s">
        <v>393</v>
      </c>
      <c r="AG316" s="951"/>
      <c r="AH316" s="951"/>
      <c r="AY316" s="951" t="s">
        <v>393</v>
      </c>
      <c r="AZ316" s="951"/>
      <c r="BA316" s="951"/>
    </row>
  </sheetData>
  <mergeCells count="6">
    <mergeCell ref="AY316:BA316"/>
    <mergeCell ref="B13:G13"/>
    <mergeCell ref="U13:Z13"/>
    <mergeCell ref="AN13:AS13"/>
    <mergeCell ref="O315:Q315"/>
    <mergeCell ref="AF316:AH316"/>
  </mergeCells>
  <conditionalFormatting sqref="E5:E6">
    <cfRule type="cellIs" dxfId="167" priority="8" operator="between">
      <formula>1</formula>
      <formula>24</formula>
    </cfRule>
  </conditionalFormatting>
  <conditionalFormatting sqref="E8:E10">
    <cfRule type="cellIs" dxfId="166" priority="7" operator="between">
      <formula>1</formula>
      <formula>24</formula>
    </cfRule>
  </conditionalFormatting>
  <conditionalFormatting sqref="AE8:AE10">
    <cfRule type="cellIs" dxfId="165" priority="6" operator="between">
      <formula>1</formula>
      <formula>24</formula>
    </cfRule>
  </conditionalFormatting>
  <conditionalFormatting sqref="X5:X6">
    <cfRule type="cellIs" dxfId="164" priority="5" operator="between">
      <formula>1</formula>
      <formula>24</formula>
    </cfRule>
  </conditionalFormatting>
  <conditionalFormatting sqref="X8:X10">
    <cfRule type="cellIs" dxfId="163" priority="4" operator="between">
      <formula>1</formula>
      <formula>24</formula>
    </cfRule>
  </conditionalFormatting>
  <conditionalFormatting sqref="AX8:AX10">
    <cfRule type="cellIs" dxfId="162" priority="3" operator="between">
      <formula>1</formula>
      <formula>24</formula>
    </cfRule>
  </conditionalFormatting>
  <conditionalFormatting sqref="AQ5:AQ6">
    <cfRule type="cellIs" dxfId="161" priority="2" operator="between">
      <formula>1</formula>
      <formula>24</formula>
    </cfRule>
  </conditionalFormatting>
  <conditionalFormatting sqref="AQ8:AQ10">
    <cfRule type="cellIs" dxfId="160" priority="1" operator="between">
      <formula>1</formula>
      <formula>24</formula>
    </cfRule>
  </conditionalFormatting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266"/>
  <sheetViews>
    <sheetView workbookViewId="0">
      <selection activeCell="A9" sqref="A9:I119"/>
    </sheetView>
  </sheetViews>
  <sheetFormatPr defaultRowHeight="18"/>
  <cols>
    <col min="1" max="1" width="4.33203125" style="223" customWidth="1"/>
    <col min="2" max="2" width="24.44140625" style="349" customWidth="1"/>
    <col min="3" max="3" width="7.21875" style="223" customWidth="1"/>
    <col min="4" max="4" width="20.77734375" style="223" customWidth="1"/>
    <col min="5" max="5" width="10" style="223" customWidth="1"/>
    <col min="6" max="6" width="7.88671875" style="223" customWidth="1"/>
    <col min="7" max="7" width="8.6640625" style="223" customWidth="1"/>
    <col min="8" max="8" width="9.77734375" style="223" customWidth="1"/>
    <col min="9" max="9" width="11.21875" style="223" customWidth="1"/>
    <col min="10" max="10" width="10.88671875" style="321" customWidth="1"/>
    <col min="11" max="11" width="9" style="321"/>
    <col min="12" max="12" width="8.21875" style="321" customWidth="1"/>
    <col min="13" max="13" width="19" style="223" customWidth="1"/>
    <col min="14" max="14" width="26.44140625" style="223" customWidth="1"/>
    <col min="15" max="15" width="40.33203125" style="223" customWidth="1"/>
    <col min="16" max="16" width="26.77734375" style="223" customWidth="1"/>
    <col min="17" max="17" width="17.6640625" style="223" customWidth="1"/>
    <col min="18" max="18" width="11.33203125" style="223" customWidth="1"/>
    <col min="19" max="19" width="20.77734375" style="349" customWidth="1"/>
    <col min="20" max="20" width="35.77734375" style="349" customWidth="1"/>
    <col min="21" max="21" width="19.33203125" style="349" customWidth="1"/>
    <col min="22" max="22" width="13.88671875" style="349" customWidth="1"/>
    <col min="23" max="23" width="11.21875" style="349" hidden="1" customWidth="1"/>
    <col min="24" max="24" width="16.21875" style="349" hidden="1" customWidth="1"/>
    <col min="25" max="25" width="12.6640625" style="223" hidden="1" customWidth="1"/>
    <col min="26" max="26" width="11.21875" style="223" hidden="1" customWidth="1"/>
    <col min="27" max="27" width="22.77734375" style="223" hidden="1" customWidth="1"/>
    <col min="28" max="28" width="33.21875" style="223" hidden="1" customWidth="1"/>
    <col min="29" max="29" width="12.88671875" style="223" hidden="1" customWidth="1"/>
    <col min="30" max="30" width="11.6640625" style="223" hidden="1" customWidth="1"/>
    <col min="31" max="31" width="12.21875" style="223" hidden="1" customWidth="1"/>
    <col min="32" max="32" width="9" style="223" hidden="1" customWidth="1"/>
    <col min="33" max="33" width="30.6640625" style="223" hidden="1" customWidth="1"/>
    <col min="34" max="34" width="35.77734375" style="223" customWidth="1"/>
    <col min="35" max="35" width="54.21875" style="223" bestFit="1" customWidth="1"/>
    <col min="36" max="36" width="35.33203125" style="223" bestFit="1" customWidth="1"/>
    <col min="37" max="37" width="27" style="223" bestFit="1" customWidth="1"/>
    <col min="38" max="38" width="18.21875" style="223" bestFit="1" customWidth="1"/>
    <col min="39" max="270" width="8" style="223"/>
    <col min="271" max="271" width="3.88671875" style="223" customWidth="1"/>
    <col min="272" max="272" width="21.44140625" style="223" bestFit="1" customWidth="1"/>
    <col min="273" max="273" width="6.6640625" style="223" customWidth="1"/>
    <col min="274" max="274" width="8.77734375" style="223" customWidth="1"/>
    <col min="275" max="275" width="7.21875" style="223" bestFit="1" customWidth="1"/>
    <col min="276" max="276" width="10.44140625" style="223" customWidth="1"/>
    <col min="277" max="277" width="10.6640625" style="223" bestFit="1" customWidth="1"/>
    <col min="278" max="278" width="10.33203125" style="223" customWidth="1"/>
    <col min="279" max="279" width="12.33203125" style="223" customWidth="1"/>
    <col min="280" max="280" width="11.109375" style="223" customWidth="1"/>
    <col min="281" max="281" width="9.88671875" style="223" customWidth="1"/>
    <col min="282" max="526" width="8" style="223"/>
    <col min="527" max="527" width="3.88671875" style="223" customWidth="1"/>
    <col min="528" max="528" width="21.44140625" style="223" bestFit="1" customWidth="1"/>
    <col min="529" max="529" width="6.6640625" style="223" customWidth="1"/>
    <col min="530" max="530" width="8.77734375" style="223" customWidth="1"/>
    <col min="531" max="531" width="7.21875" style="223" bestFit="1" customWidth="1"/>
    <col min="532" max="532" width="10.44140625" style="223" customWidth="1"/>
    <col min="533" max="533" width="10.6640625" style="223" bestFit="1" customWidth="1"/>
    <col min="534" max="534" width="10.33203125" style="223" customWidth="1"/>
    <col min="535" max="535" width="12.33203125" style="223" customWidth="1"/>
    <col min="536" max="536" width="11.109375" style="223" customWidth="1"/>
    <col min="537" max="537" width="9.88671875" style="223" customWidth="1"/>
    <col min="538" max="782" width="8" style="223"/>
    <col min="783" max="783" width="3.88671875" style="223" customWidth="1"/>
    <col min="784" max="784" width="21.44140625" style="223" bestFit="1" customWidth="1"/>
    <col min="785" max="785" width="6.6640625" style="223" customWidth="1"/>
    <col min="786" max="786" width="8.77734375" style="223" customWidth="1"/>
    <col min="787" max="787" width="7.21875" style="223" bestFit="1" customWidth="1"/>
    <col min="788" max="788" width="10.44140625" style="223" customWidth="1"/>
    <col min="789" max="789" width="10.6640625" style="223" bestFit="1" customWidth="1"/>
    <col min="790" max="790" width="10.33203125" style="223" customWidth="1"/>
    <col min="791" max="791" width="12.33203125" style="223" customWidth="1"/>
    <col min="792" max="792" width="11.109375" style="223" customWidth="1"/>
    <col min="793" max="793" width="9.88671875" style="223" customWidth="1"/>
    <col min="794" max="1038" width="9" style="223"/>
    <col min="1039" max="1039" width="3.88671875" style="223" customWidth="1"/>
    <col min="1040" max="1040" width="21.44140625" style="223" bestFit="1" customWidth="1"/>
    <col min="1041" max="1041" width="6.6640625" style="223" customWidth="1"/>
    <col min="1042" max="1042" width="8.77734375" style="223" customWidth="1"/>
    <col min="1043" max="1043" width="7.21875" style="223" bestFit="1" customWidth="1"/>
    <col min="1044" max="1044" width="10.44140625" style="223" customWidth="1"/>
    <col min="1045" max="1045" width="10.6640625" style="223" bestFit="1" customWidth="1"/>
    <col min="1046" max="1046" width="10.33203125" style="223" customWidth="1"/>
    <col min="1047" max="1047" width="12.33203125" style="223" customWidth="1"/>
    <col min="1048" max="1048" width="11.109375" style="223" customWidth="1"/>
    <col min="1049" max="1049" width="9.88671875" style="223" customWidth="1"/>
    <col min="1050" max="1294" width="8" style="223"/>
    <col min="1295" max="1295" width="3.88671875" style="223" customWidth="1"/>
    <col min="1296" max="1296" width="21.44140625" style="223" bestFit="1" customWidth="1"/>
    <col min="1297" max="1297" width="6.6640625" style="223" customWidth="1"/>
    <col min="1298" max="1298" width="8.77734375" style="223" customWidth="1"/>
    <col min="1299" max="1299" width="7.21875" style="223" bestFit="1" customWidth="1"/>
    <col min="1300" max="1300" width="10.44140625" style="223" customWidth="1"/>
    <col min="1301" max="1301" width="10.6640625" style="223" bestFit="1" customWidth="1"/>
    <col min="1302" max="1302" width="10.33203125" style="223" customWidth="1"/>
    <col min="1303" max="1303" width="12.33203125" style="223" customWidth="1"/>
    <col min="1304" max="1304" width="11.109375" style="223" customWidth="1"/>
    <col min="1305" max="1305" width="9.88671875" style="223" customWidth="1"/>
    <col min="1306" max="1550" width="8" style="223"/>
    <col min="1551" max="1551" width="3.88671875" style="223" customWidth="1"/>
    <col min="1552" max="1552" width="21.44140625" style="223" bestFit="1" customWidth="1"/>
    <col min="1553" max="1553" width="6.6640625" style="223" customWidth="1"/>
    <col min="1554" max="1554" width="8.77734375" style="223" customWidth="1"/>
    <col min="1555" max="1555" width="7.21875" style="223" bestFit="1" customWidth="1"/>
    <col min="1556" max="1556" width="10.44140625" style="223" customWidth="1"/>
    <col min="1557" max="1557" width="10.6640625" style="223" bestFit="1" customWidth="1"/>
    <col min="1558" max="1558" width="10.33203125" style="223" customWidth="1"/>
    <col min="1559" max="1559" width="12.33203125" style="223" customWidth="1"/>
    <col min="1560" max="1560" width="11.109375" style="223" customWidth="1"/>
    <col min="1561" max="1561" width="9.88671875" style="223" customWidth="1"/>
    <col min="1562" max="1806" width="8" style="223"/>
    <col min="1807" max="1807" width="3.88671875" style="223" customWidth="1"/>
    <col min="1808" max="1808" width="21.44140625" style="223" bestFit="1" customWidth="1"/>
    <col min="1809" max="1809" width="6.6640625" style="223" customWidth="1"/>
    <col min="1810" max="1810" width="8.77734375" style="223" customWidth="1"/>
    <col min="1811" max="1811" width="7.21875" style="223" bestFit="1" customWidth="1"/>
    <col min="1812" max="1812" width="10.44140625" style="223" customWidth="1"/>
    <col min="1813" max="1813" width="10.6640625" style="223" bestFit="1" customWidth="1"/>
    <col min="1814" max="1814" width="10.33203125" style="223" customWidth="1"/>
    <col min="1815" max="1815" width="12.33203125" style="223" customWidth="1"/>
    <col min="1816" max="1816" width="11.109375" style="223" customWidth="1"/>
    <col min="1817" max="1817" width="9.88671875" style="223" customWidth="1"/>
    <col min="1818" max="2062" width="9" style="223"/>
    <col min="2063" max="2063" width="3.88671875" style="223" customWidth="1"/>
    <col min="2064" max="2064" width="21.44140625" style="223" bestFit="1" customWidth="1"/>
    <col min="2065" max="2065" width="6.6640625" style="223" customWidth="1"/>
    <col min="2066" max="2066" width="8.77734375" style="223" customWidth="1"/>
    <col min="2067" max="2067" width="7.21875" style="223" bestFit="1" customWidth="1"/>
    <col min="2068" max="2068" width="10.44140625" style="223" customWidth="1"/>
    <col min="2069" max="2069" width="10.6640625" style="223" bestFit="1" customWidth="1"/>
    <col min="2070" max="2070" width="10.33203125" style="223" customWidth="1"/>
    <col min="2071" max="2071" width="12.33203125" style="223" customWidth="1"/>
    <col min="2072" max="2072" width="11.109375" style="223" customWidth="1"/>
    <col min="2073" max="2073" width="9.88671875" style="223" customWidth="1"/>
    <col min="2074" max="2318" width="8" style="223"/>
    <col min="2319" max="2319" width="3.88671875" style="223" customWidth="1"/>
    <col min="2320" max="2320" width="21.44140625" style="223" bestFit="1" customWidth="1"/>
    <col min="2321" max="2321" width="6.6640625" style="223" customWidth="1"/>
    <col min="2322" max="2322" width="8.77734375" style="223" customWidth="1"/>
    <col min="2323" max="2323" width="7.21875" style="223" bestFit="1" customWidth="1"/>
    <col min="2324" max="2324" width="10.44140625" style="223" customWidth="1"/>
    <col min="2325" max="2325" width="10.6640625" style="223" bestFit="1" customWidth="1"/>
    <col min="2326" max="2326" width="10.33203125" style="223" customWidth="1"/>
    <col min="2327" max="2327" width="12.33203125" style="223" customWidth="1"/>
    <col min="2328" max="2328" width="11.109375" style="223" customWidth="1"/>
    <col min="2329" max="2329" width="9.88671875" style="223" customWidth="1"/>
    <col min="2330" max="2574" width="8" style="223"/>
    <col min="2575" max="2575" width="3.88671875" style="223" customWidth="1"/>
    <col min="2576" max="2576" width="21.44140625" style="223" bestFit="1" customWidth="1"/>
    <col min="2577" max="2577" width="6.6640625" style="223" customWidth="1"/>
    <col min="2578" max="2578" width="8.77734375" style="223" customWidth="1"/>
    <col min="2579" max="2579" width="7.21875" style="223" bestFit="1" customWidth="1"/>
    <col min="2580" max="2580" width="10.44140625" style="223" customWidth="1"/>
    <col min="2581" max="2581" width="10.6640625" style="223" bestFit="1" customWidth="1"/>
    <col min="2582" max="2582" width="10.33203125" style="223" customWidth="1"/>
    <col min="2583" max="2583" width="12.33203125" style="223" customWidth="1"/>
    <col min="2584" max="2584" width="11.109375" style="223" customWidth="1"/>
    <col min="2585" max="2585" width="9.88671875" style="223" customWidth="1"/>
    <col min="2586" max="2830" width="8" style="223"/>
    <col min="2831" max="2831" width="3.88671875" style="223" customWidth="1"/>
    <col min="2832" max="2832" width="21.44140625" style="223" bestFit="1" customWidth="1"/>
    <col min="2833" max="2833" width="6.6640625" style="223" customWidth="1"/>
    <col min="2834" max="2834" width="8.77734375" style="223" customWidth="1"/>
    <col min="2835" max="2835" width="7.21875" style="223" bestFit="1" customWidth="1"/>
    <col min="2836" max="2836" width="10.44140625" style="223" customWidth="1"/>
    <col min="2837" max="2837" width="10.6640625" style="223" bestFit="1" customWidth="1"/>
    <col min="2838" max="2838" width="10.33203125" style="223" customWidth="1"/>
    <col min="2839" max="2839" width="12.33203125" style="223" customWidth="1"/>
    <col min="2840" max="2840" width="11.109375" style="223" customWidth="1"/>
    <col min="2841" max="2841" width="9.88671875" style="223" customWidth="1"/>
    <col min="2842" max="3086" width="9" style="223"/>
    <col min="3087" max="3087" width="3.88671875" style="223" customWidth="1"/>
    <col min="3088" max="3088" width="21.44140625" style="223" bestFit="1" customWidth="1"/>
    <col min="3089" max="3089" width="6.6640625" style="223" customWidth="1"/>
    <col min="3090" max="3090" width="8.77734375" style="223" customWidth="1"/>
    <col min="3091" max="3091" width="7.21875" style="223" bestFit="1" customWidth="1"/>
    <col min="3092" max="3092" width="10.44140625" style="223" customWidth="1"/>
    <col min="3093" max="3093" width="10.6640625" style="223" bestFit="1" customWidth="1"/>
    <col min="3094" max="3094" width="10.33203125" style="223" customWidth="1"/>
    <col min="3095" max="3095" width="12.33203125" style="223" customWidth="1"/>
    <col min="3096" max="3096" width="11.109375" style="223" customWidth="1"/>
    <col min="3097" max="3097" width="9.88671875" style="223" customWidth="1"/>
    <col min="3098" max="3342" width="8" style="223"/>
    <col min="3343" max="3343" width="3.88671875" style="223" customWidth="1"/>
    <col min="3344" max="3344" width="21.44140625" style="223" bestFit="1" customWidth="1"/>
    <col min="3345" max="3345" width="6.6640625" style="223" customWidth="1"/>
    <col min="3346" max="3346" width="8.77734375" style="223" customWidth="1"/>
    <col min="3347" max="3347" width="7.21875" style="223" bestFit="1" customWidth="1"/>
    <col min="3348" max="3348" width="10.44140625" style="223" customWidth="1"/>
    <col min="3349" max="3349" width="10.6640625" style="223" bestFit="1" customWidth="1"/>
    <col min="3350" max="3350" width="10.33203125" style="223" customWidth="1"/>
    <col min="3351" max="3351" width="12.33203125" style="223" customWidth="1"/>
    <col min="3352" max="3352" width="11.109375" style="223" customWidth="1"/>
    <col min="3353" max="3353" width="9.88671875" style="223" customWidth="1"/>
    <col min="3354" max="3598" width="8" style="223"/>
    <col min="3599" max="3599" width="3.88671875" style="223" customWidth="1"/>
    <col min="3600" max="3600" width="21.44140625" style="223" bestFit="1" customWidth="1"/>
    <col min="3601" max="3601" width="6.6640625" style="223" customWidth="1"/>
    <col min="3602" max="3602" width="8.77734375" style="223" customWidth="1"/>
    <col min="3603" max="3603" width="7.21875" style="223" bestFit="1" customWidth="1"/>
    <col min="3604" max="3604" width="10.44140625" style="223" customWidth="1"/>
    <col min="3605" max="3605" width="10.6640625" style="223" bestFit="1" customWidth="1"/>
    <col min="3606" max="3606" width="10.33203125" style="223" customWidth="1"/>
    <col min="3607" max="3607" width="12.33203125" style="223" customWidth="1"/>
    <col min="3608" max="3608" width="11.109375" style="223" customWidth="1"/>
    <col min="3609" max="3609" width="9.88671875" style="223" customWidth="1"/>
    <col min="3610" max="3854" width="8" style="223"/>
    <col min="3855" max="3855" width="3.88671875" style="223" customWidth="1"/>
    <col min="3856" max="3856" width="21.44140625" style="223" bestFit="1" customWidth="1"/>
    <col min="3857" max="3857" width="6.6640625" style="223" customWidth="1"/>
    <col min="3858" max="3858" width="8.77734375" style="223" customWidth="1"/>
    <col min="3859" max="3859" width="7.21875" style="223" bestFit="1" customWidth="1"/>
    <col min="3860" max="3860" width="10.44140625" style="223" customWidth="1"/>
    <col min="3861" max="3861" width="10.6640625" style="223" bestFit="1" customWidth="1"/>
    <col min="3862" max="3862" width="10.33203125" style="223" customWidth="1"/>
    <col min="3863" max="3863" width="12.33203125" style="223" customWidth="1"/>
    <col min="3864" max="3864" width="11.109375" style="223" customWidth="1"/>
    <col min="3865" max="3865" width="9.88671875" style="223" customWidth="1"/>
    <col min="3866" max="4110" width="9" style="223"/>
    <col min="4111" max="4111" width="3.88671875" style="223" customWidth="1"/>
    <col min="4112" max="4112" width="21.44140625" style="223" bestFit="1" customWidth="1"/>
    <col min="4113" max="4113" width="6.6640625" style="223" customWidth="1"/>
    <col min="4114" max="4114" width="8.77734375" style="223" customWidth="1"/>
    <col min="4115" max="4115" width="7.21875" style="223" bestFit="1" customWidth="1"/>
    <col min="4116" max="4116" width="10.44140625" style="223" customWidth="1"/>
    <col min="4117" max="4117" width="10.6640625" style="223" bestFit="1" customWidth="1"/>
    <col min="4118" max="4118" width="10.33203125" style="223" customWidth="1"/>
    <col min="4119" max="4119" width="12.33203125" style="223" customWidth="1"/>
    <col min="4120" max="4120" width="11.109375" style="223" customWidth="1"/>
    <col min="4121" max="4121" width="9.88671875" style="223" customWidth="1"/>
    <col min="4122" max="4366" width="8" style="223"/>
    <col min="4367" max="4367" width="3.88671875" style="223" customWidth="1"/>
    <col min="4368" max="4368" width="21.44140625" style="223" bestFit="1" customWidth="1"/>
    <col min="4369" max="4369" width="6.6640625" style="223" customWidth="1"/>
    <col min="4370" max="4370" width="8.77734375" style="223" customWidth="1"/>
    <col min="4371" max="4371" width="7.21875" style="223" bestFit="1" customWidth="1"/>
    <col min="4372" max="4372" width="10.44140625" style="223" customWidth="1"/>
    <col min="4373" max="4373" width="10.6640625" style="223" bestFit="1" customWidth="1"/>
    <col min="4374" max="4374" width="10.33203125" style="223" customWidth="1"/>
    <col min="4375" max="4375" width="12.33203125" style="223" customWidth="1"/>
    <col min="4376" max="4376" width="11.109375" style="223" customWidth="1"/>
    <col min="4377" max="4377" width="9.88671875" style="223" customWidth="1"/>
    <col min="4378" max="4622" width="8" style="223"/>
    <col min="4623" max="4623" width="3.88671875" style="223" customWidth="1"/>
    <col min="4624" max="4624" width="21.44140625" style="223" bestFit="1" customWidth="1"/>
    <col min="4625" max="4625" width="6.6640625" style="223" customWidth="1"/>
    <col min="4626" max="4626" width="8.77734375" style="223" customWidth="1"/>
    <col min="4627" max="4627" width="7.21875" style="223" bestFit="1" customWidth="1"/>
    <col min="4628" max="4628" width="10.44140625" style="223" customWidth="1"/>
    <col min="4629" max="4629" width="10.6640625" style="223" bestFit="1" customWidth="1"/>
    <col min="4630" max="4630" width="10.33203125" style="223" customWidth="1"/>
    <col min="4631" max="4631" width="12.33203125" style="223" customWidth="1"/>
    <col min="4632" max="4632" width="11.109375" style="223" customWidth="1"/>
    <col min="4633" max="4633" width="9.88671875" style="223" customWidth="1"/>
    <col min="4634" max="4878" width="8" style="223"/>
    <col min="4879" max="4879" width="3.88671875" style="223" customWidth="1"/>
    <col min="4880" max="4880" width="21.44140625" style="223" bestFit="1" customWidth="1"/>
    <col min="4881" max="4881" width="6.6640625" style="223" customWidth="1"/>
    <col min="4882" max="4882" width="8.77734375" style="223" customWidth="1"/>
    <col min="4883" max="4883" width="7.21875" style="223" bestFit="1" customWidth="1"/>
    <col min="4884" max="4884" width="10.44140625" style="223" customWidth="1"/>
    <col min="4885" max="4885" width="10.6640625" style="223" bestFit="1" customWidth="1"/>
    <col min="4886" max="4886" width="10.33203125" style="223" customWidth="1"/>
    <col min="4887" max="4887" width="12.33203125" style="223" customWidth="1"/>
    <col min="4888" max="4888" width="11.109375" style="223" customWidth="1"/>
    <col min="4889" max="4889" width="9.88671875" style="223" customWidth="1"/>
    <col min="4890" max="5134" width="9" style="223"/>
    <col min="5135" max="5135" width="3.88671875" style="223" customWidth="1"/>
    <col min="5136" max="5136" width="21.44140625" style="223" bestFit="1" customWidth="1"/>
    <col min="5137" max="5137" width="6.6640625" style="223" customWidth="1"/>
    <col min="5138" max="5138" width="8.77734375" style="223" customWidth="1"/>
    <col min="5139" max="5139" width="7.21875" style="223" bestFit="1" customWidth="1"/>
    <col min="5140" max="5140" width="10.44140625" style="223" customWidth="1"/>
    <col min="5141" max="5141" width="10.6640625" style="223" bestFit="1" customWidth="1"/>
    <col min="5142" max="5142" width="10.33203125" style="223" customWidth="1"/>
    <col min="5143" max="5143" width="12.33203125" style="223" customWidth="1"/>
    <col min="5144" max="5144" width="11.109375" style="223" customWidth="1"/>
    <col min="5145" max="5145" width="9.88671875" style="223" customWidth="1"/>
    <col min="5146" max="5390" width="8" style="223"/>
    <col min="5391" max="5391" width="3.88671875" style="223" customWidth="1"/>
    <col min="5392" max="5392" width="21.44140625" style="223" bestFit="1" customWidth="1"/>
    <col min="5393" max="5393" width="6.6640625" style="223" customWidth="1"/>
    <col min="5394" max="5394" width="8.77734375" style="223" customWidth="1"/>
    <col min="5395" max="5395" width="7.21875" style="223" bestFit="1" customWidth="1"/>
    <col min="5396" max="5396" width="10.44140625" style="223" customWidth="1"/>
    <col min="5397" max="5397" width="10.6640625" style="223" bestFit="1" customWidth="1"/>
    <col min="5398" max="5398" width="10.33203125" style="223" customWidth="1"/>
    <col min="5399" max="5399" width="12.33203125" style="223" customWidth="1"/>
    <col min="5400" max="5400" width="11.109375" style="223" customWidth="1"/>
    <col min="5401" max="5401" width="9.88671875" style="223" customWidth="1"/>
    <col min="5402" max="5646" width="8" style="223"/>
    <col min="5647" max="5647" width="3.88671875" style="223" customWidth="1"/>
    <col min="5648" max="5648" width="21.44140625" style="223" bestFit="1" customWidth="1"/>
    <col min="5649" max="5649" width="6.6640625" style="223" customWidth="1"/>
    <col min="5650" max="5650" width="8.77734375" style="223" customWidth="1"/>
    <col min="5651" max="5651" width="7.21875" style="223" bestFit="1" customWidth="1"/>
    <col min="5652" max="5652" width="10.44140625" style="223" customWidth="1"/>
    <col min="5653" max="5653" width="10.6640625" style="223" bestFit="1" customWidth="1"/>
    <col min="5654" max="5654" width="10.33203125" style="223" customWidth="1"/>
    <col min="5655" max="5655" width="12.33203125" style="223" customWidth="1"/>
    <col min="5656" max="5656" width="11.109375" style="223" customWidth="1"/>
    <col min="5657" max="5657" width="9.88671875" style="223" customWidth="1"/>
    <col min="5658" max="5902" width="8" style="223"/>
    <col min="5903" max="5903" width="3.88671875" style="223" customWidth="1"/>
    <col min="5904" max="5904" width="21.44140625" style="223" bestFit="1" customWidth="1"/>
    <col min="5905" max="5905" width="6.6640625" style="223" customWidth="1"/>
    <col min="5906" max="5906" width="8.77734375" style="223" customWidth="1"/>
    <col min="5907" max="5907" width="7.21875" style="223" bestFit="1" customWidth="1"/>
    <col min="5908" max="5908" width="10.44140625" style="223" customWidth="1"/>
    <col min="5909" max="5909" width="10.6640625" style="223" bestFit="1" customWidth="1"/>
    <col min="5910" max="5910" width="10.33203125" style="223" customWidth="1"/>
    <col min="5911" max="5911" width="12.33203125" style="223" customWidth="1"/>
    <col min="5912" max="5912" width="11.109375" style="223" customWidth="1"/>
    <col min="5913" max="5913" width="9.88671875" style="223" customWidth="1"/>
    <col min="5914" max="6158" width="9" style="223"/>
    <col min="6159" max="6159" width="3.88671875" style="223" customWidth="1"/>
    <col min="6160" max="6160" width="21.44140625" style="223" bestFit="1" customWidth="1"/>
    <col min="6161" max="6161" width="6.6640625" style="223" customWidth="1"/>
    <col min="6162" max="6162" width="8.77734375" style="223" customWidth="1"/>
    <col min="6163" max="6163" width="7.21875" style="223" bestFit="1" customWidth="1"/>
    <col min="6164" max="6164" width="10.44140625" style="223" customWidth="1"/>
    <col min="6165" max="6165" width="10.6640625" style="223" bestFit="1" customWidth="1"/>
    <col min="6166" max="6166" width="10.33203125" style="223" customWidth="1"/>
    <col min="6167" max="6167" width="12.33203125" style="223" customWidth="1"/>
    <col min="6168" max="6168" width="11.109375" style="223" customWidth="1"/>
    <col min="6169" max="6169" width="9.88671875" style="223" customWidth="1"/>
    <col min="6170" max="6414" width="8" style="223"/>
    <col min="6415" max="6415" width="3.88671875" style="223" customWidth="1"/>
    <col min="6416" max="6416" width="21.44140625" style="223" bestFit="1" customWidth="1"/>
    <col min="6417" max="6417" width="6.6640625" style="223" customWidth="1"/>
    <col min="6418" max="6418" width="8.77734375" style="223" customWidth="1"/>
    <col min="6419" max="6419" width="7.21875" style="223" bestFit="1" customWidth="1"/>
    <col min="6420" max="6420" width="10.44140625" style="223" customWidth="1"/>
    <col min="6421" max="6421" width="10.6640625" style="223" bestFit="1" customWidth="1"/>
    <col min="6422" max="6422" width="10.33203125" style="223" customWidth="1"/>
    <col min="6423" max="6423" width="12.33203125" style="223" customWidth="1"/>
    <col min="6424" max="6424" width="11.109375" style="223" customWidth="1"/>
    <col min="6425" max="6425" width="9.88671875" style="223" customWidth="1"/>
    <col min="6426" max="6670" width="8" style="223"/>
    <col min="6671" max="6671" width="3.88671875" style="223" customWidth="1"/>
    <col min="6672" max="6672" width="21.44140625" style="223" bestFit="1" customWidth="1"/>
    <col min="6673" max="6673" width="6.6640625" style="223" customWidth="1"/>
    <col min="6674" max="6674" width="8.77734375" style="223" customWidth="1"/>
    <col min="6675" max="6675" width="7.21875" style="223" bestFit="1" customWidth="1"/>
    <col min="6676" max="6676" width="10.44140625" style="223" customWidth="1"/>
    <col min="6677" max="6677" width="10.6640625" style="223" bestFit="1" customWidth="1"/>
    <col min="6678" max="6678" width="10.33203125" style="223" customWidth="1"/>
    <col min="6679" max="6679" width="12.33203125" style="223" customWidth="1"/>
    <col min="6680" max="6680" width="11.109375" style="223" customWidth="1"/>
    <col min="6681" max="6681" width="9.88671875" style="223" customWidth="1"/>
    <col min="6682" max="6926" width="8" style="223"/>
    <col min="6927" max="6927" width="3.88671875" style="223" customWidth="1"/>
    <col min="6928" max="6928" width="21.44140625" style="223" bestFit="1" customWidth="1"/>
    <col min="6929" max="6929" width="6.6640625" style="223" customWidth="1"/>
    <col min="6930" max="6930" width="8.77734375" style="223" customWidth="1"/>
    <col min="6931" max="6931" width="7.21875" style="223" bestFit="1" customWidth="1"/>
    <col min="6932" max="6932" width="10.44140625" style="223" customWidth="1"/>
    <col min="6933" max="6933" width="10.6640625" style="223" bestFit="1" customWidth="1"/>
    <col min="6934" max="6934" width="10.33203125" style="223" customWidth="1"/>
    <col min="6935" max="6935" width="12.33203125" style="223" customWidth="1"/>
    <col min="6936" max="6936" width="11.109375" style="223" customWidth="1"/>
    <col min="6937" max="6937" width="9.88671875" style="223" customWidth="1"/>
    <col min="6938" max="7182" width="9" style="223"/>
    <col min="7183" max="7183" width="3.88671875" style="223" customWidth="1"/>
    <col min="7184" max="7184" width="21.44140625" style="223" bestFit="1" customWidth="1"/>
    <col min="7185" max="7185" width="6.6640625" style="223" customWidth="1"/>
    <col min="7186" max="7186" width="8.77734375" style="223" customWidth="1"/>
    <col min="7187" max="7187" width="7.21875" style="223" bestFit="1" customWidth="1"/>
    <col min="7188" max="7188" width="10.44140625" style="223" customWidth="1"/>
    <col min="7189" max="7189" width="10.6640625" style="223" bestFit="1" customWidth="1"/>
    <col min="7190" max="7190" width="10.33203125" style="223" customWidth="1"/>
    <col min="7191" max="7191" width="12.33203125" style="223" customWidth="1"/>
    <col min="7192" max="7192" width="11.109375" style="223" customWidth="1"/>
    <col min="7193" max="7193" width="9.88671875" style="223" customWidth="1"/>
    <col min="7194" max="7438" width="8" style="223"/>
    <col min="7439" max="7439" width="3.88671875" style="223" customWidth="1"/>
    <col min="7440" max="7440" width="21.44140625" style="223" bestFit="1" customWidth="1"/>
    <col min="7441" max="7441" width="6.6640625" style="223" customWidth="1"/>
    <col min="7442" max="7442" width="8.77734375" style="223" customWidth="1"/>
    <col min="7443" max="7443" width="7.21875" style="223" bestFit="1" customWidth="1"/>
    <col min="7444" max="7444" width="10.44140625" style="223" customWidth="1"/>
    <col min="7445" max="7445" width="10.6640625" style="223" bestFit="1" customWidth="1"/>
    <col min="7446" max="7446" width="10.33203125" style="223" customWidth="1"/>
    <col min="7447" max="7447" width="12.33203125" style="223" customWidth="1"/>
    <col min="7448" max="7448" width="11.109375" style="223" customWidth="1"/>
    <col min="7449" max="7449" width="9.88671875" style="223" customWidth="1"/>
    <col min="7450" max="7694" width="8" style="223"/>
    <col min="7695" max="7695" width="3.88671875" style="223" customWidth="1"/>
    <col min="7696" max="7696" width="21.44140625" style="223" bestFit="1" customWidth="1"/>
    <col min="7697" max="7697" width="6.6640625" style="223" customWidth="1"/>
    <col min="7698" max="7698" width="8.77734375" style="223" customWidth="1"/>
    <col min="7699" max="7699" width="7.21875" style="223" bestFit="1" customWidth="1"/>
    <col min="7700" max="7700" width="10.44140625" style="223" customWidth="1"/>
    <col min="7701" max="7701" width="10.6640625" style="223" bestFit="1" customWidth="1"/>
    <col min="7702" max="7702" width="10.33203125" style="223" customWidth="1"/>
    <col min="7703" max="7703" width="12.33203125" style="223" customWidth="1"/>
    <col min="7704" max="7704" width="11.109375" style="223" customWidth="1"/>
    <col min="7705" max="7705" width="9.88671875" style="223" customWidth="1"/>
    <col min="7706" max="7950" width="8" style="223"/>
    <col min="7951" max="7951" width="3.88671875" style="223" customWidth="1"/>
    <col min="7952" max="7952" width="21.44140625" style="223" bestFit="1" customWidth="1"/>
    <col min="7953" max="7953" width="6.6640625" style="223" customWidth="1"/>
    <col min="7954" max="7954" width="8.77734375" style="223" customWidth="1"/>
    <col min="7955" max="7955" width="7.21875" style="223" bestFit="1" customWidth="1"/>
    <col min="7956" max="7956" width="10.44140625" style="223" customWidth="1"/>
    <col min="7957" max="7957" width="10.6640625" style="223" bestFit="1" customWidth="1"/>
    <col min="7958" max="7958" width="10.33203125" style="223" customWidth="1"/>
    <col min="7959" max="7959" width="12.33203125" style="223" customWidth="1"/>
    <col min="7960" max="7960" width="11.109375" style="223" customWidth="1"/>
    <col min="7961" max="7961" width="9.88671875" style="223" customWidth="1"/>
    <col min="7962" max="8206" width="9" style="223"/>
    <col min="8207" max="8207" width="3.88671875" style="223" customWidth="1"/>
    <col min="8208" max="8208" width="21.44140625" style="223" bestFit="1" customWidth="1"/>
    <col min="8209" max="8209" width="6.6640625" style="223" customWidth="1"/>
    <col min="8210" max="8210" width="8.77734375" style="223" customWidth="1"/>
    <col min="8211" max="8211" width="7.21875" style="223" bestFit="1" customWidth="1"/>
    <col min="8212" max="8212" width="10.44140625" style="223" customWidth="1"/>
    <col min="8213" max="8213" width="10.6640625" style="223" bestFit="1" customWidth="1"/>
    <col min="8214" max="8214" width="10.33203125" style="223" customWidth="1"/>
    <col min="8215" max="8215" width="12.33203125" style="223" customWidth="1"/>
    <col min="8216" max="8216" width="11.109375" style="223" customWidth="1"/>
    <col min="8217" max="8217" width="9.88671875" style="223" customWidth="1"/>
    <col min="8218" max="8462" width="8" style="223"/>
    <col min="8463" max="8463" width="3.88671875" style="223" customWidth="1"/>
    <col min="8464" max="8464" width="21.44140625" style="223" bestFit="1" customWidth="1"/>
    <col min="8465" max="8465" width="6.6640625" style="223" customWidth="1"/>
    <col min="8466" max="8466" width="8.77734375" style="223" customWidth="1"/>
    <col min="8467" max="8467" width="7.21875" style="223" bestFit="1" customWidth="1"/>
    <col min="8468" max="8468" width="10.44140625" style="223" customWidth="1"/>
    <col min="8469" max="8469" width="10.6640625" style="223" bestFit="1" customWidth="1"/>
    <col min="8470" max="8470" width="10.33203125" style="223" customWidth="1"/>
    <col min="8471" max="8471" width="12.33203125" style="223" customWidth="1"/>
    <col min="8472" max="8472" width="11.109375" style="223" customWidth="1"/>
    <col min="8473" max="8473" width="9.88671875" style="223" customWidth="1"/>
    <col min="8474" max="8718" width="8" style="223"/>
    <col min="8719" max="8719" width="3.88671875" style="223" customWidth="1"/>
    <col min="8720" max="8720" width="21.44140625" style="223" bestFit="1" customWidth="1"/>
    <col min="8721" max="8721" width="6.6640625" style="223" customWidth="1"/>
    <col min="8722" max="8722" width="8.77734375" style="223" customWidth="1"/>
    <col min="8723" max="8723" width="7.21875" style="223" bestFit="1" customWidth="1"/>
    <col min="8724" max="8724" width="10.44140625" style="223" customWidth="1"/>
    <col min="8725" max="8725" width="10.6640625" style="223" bestFit="1" customWidth="1"/>
    <col min="8726" max="8726" width="10.33203125" style="223" customWidth="1"/>
    <col min="8727" max="8727" width="12.33203125" style="223" customWidth="1"/>
    <col min="8728" max="8728" width="11.109375" style="223" customWidth="1"/>
    <col min="8729" max="8729" width="9.88671875" style="223" customWidth="1"/>
    <col min="8730" max="8974" width="8" style="223"/>
    <col min="8975" max="8975" width="3.88671875" style="223" customWidth="1"/>
    <col min="8976" max="8976" width="21.44140625" style="223" bestFit="1" customWidth="1"/>
    <col min="8977" max="8977" width="6.6640625" style="223" customWidth="1"/>
    <col min="8978" max="8978" width="8.77734375" style="223" customWidth="1"/>
    <col min="8979" max="8979" width="7.21875" style="223" bestFit="1" customWidth="1"/>
    <col min="8980" max="8980" width="10.44140625" style="223" customWidth="1"/>
    <col min="8981" max="8981" width="10.6640625" style="223" bestFit="1" customWidth="1"/>
    <col min="8982" max="8982" width="10.33203125" style="223" customWidth="1"/>
    <col min="8983" max="8983" width="12.33203125" style="223" customWidth="1"/>
    <col min="8984" max="8984" width="11.109375" style="223" customWidth="1"/>
    <col min="8985" max="8985" width="9.88671875" style="223" customWidth="1"/>
    <col min="8986" max="9230" width="9" style="223"/>
    <col min="9231" max="9231" width="3.88671875" style="223" customWidth="1"/>
    <col min="9232" max="9232" width="21.44140625" style="223" bestFit="1" customWidth="1"/>
    <col min="9233" max="9233" width="6.6640625" style="223" customWidth="1"/>
    <col min="9234" max="9234" width="8.77734375" style="223" customWidth="1"/>
    <col min="9235" max="9235" width="7.21875" style="223" bestFit="1" customWidth="1"/>
    <col min="9236" max="9236" width="10.44140625" style="223" customWidth="1"/>
    <col min="9237" max="9237" width="10.6640625" style="223" bestFit="1" customWidth="1"/>
    <col min="9238" max="9238" width="10.33203125" style="223" customWidth="1"/>
    <col min="9239" max="9239" width="12.33203125" style="223" customWidth="1"/>
    <col min="9240" max="9240" width="11.109375" style="223" customWidth="1"/>
    <col min="9241" max="9241" width="9.88671875" style="223" customWidth="1"/>
    <col min="9242" max="9486" width="8" style="223"/>
    <col min="9487" max="9487" width="3.88671875" style="223" customWidth="1"/>
    <col min="9488" max="9488" width="21.44140625" style="223" bestFit="1" customWidth="1"/>
    <col min="9489" max="9489" width="6.6640625" style="223" customWidth="1"/>
    <col min="9490" max="9490" width="8.77734375" style="223" customWidth="1"/>
    <col min="9491" max="9491" width="7.21875" style="223" bestFit="1" customWidth="1"/>
    <col min="9492" max="9492" width="10.44140625" style="223" customWidth="1"/>
    <col min="9493" max="9493" width="10.6640625" style="223" bestFit="1" customWidth="1"/>
    <col min="9494" max="9494" width="10.33203125" style="223" customWidth="1"/>
    <col min="9495" max="9495" width="12.33203125" style="223" customWidth="1"/>
    <col min="9496" max="9496" width="11.109375" style="223" customWidth="1"/>
    <col min="9497" max="9497" width="9.88671875" style="223" customWidth="1"/>
    <col min="9498" max="9742" width="8" style="223"/>
    <col min="9743" max="9743" width="3.88671875" style="223" customWidth="1"/>
    <col min="9744" max="9744" width="21.44140625" style="223" bestFit="1" customWidth="1"/>
    <col min="9745" max="9745" width="6.6640625" style="223" customWidth="1"/>
    <col min="9746" max="9746" width="8.77734375" style="223" customWidth="1"/>
    <col min="9747" max="9747" width="7.21875" style="223" bestFit="1" customWidth="1"/>
    <col min="9748" max="9748" width="10.44140625" style="223" customWidth="1"/>
    <col min="9749" max="9749" width="10.6640625" style="223" bestFit="1" customWidth="1"/>
    <col min="9750" max="9750" width="10.33203125" style="223" customWidth="1"/>
    <col min="9751" max="9751" width="12.33203125" style="223" customWidth="1"/>
    <col min="9752" max="9752" width="11.109375" style="223" customWidth="1"/>
    <col min="9753" max="9753" width="9.88671875" style="223" customWidth="1"/>
    <col min="9754" max="9998" width="8" style="223"/>
    <col min="9999" max="9999" width="3.88671875" style="223" customWidth="1"/>
    <col min="10000" max="10000" width="21.44140625" style="223" bestFit="1" customWidth="1"/>
    <col min="10001" max="10001" width="6.6640625" style="223" customWidth="1"/>
    <col min="10002" max="10002" width="8.77734375" style="223" customWidth="1"/>
    <col min="10003" max="10003" width="7.21875" style="223" bestFit="1" customWidth="1"/>
    <col min="10004" max="10004" width="10.44140625" style="223" customWidth="1"/>
    <col min="10005" max="10005" width="10.6640625" style="223" bestFit="1" customWidth="1"/>
    <col min="10006" max="10006" width="10.33203125" style="223" customWidth="1"/>
    <col min="10007" max="10007" width="12.33203125" style="223" customWidth="1"/>
    <col min="10008" max="10008" width="11.109375" style="223" customWidth="1"/>
    <col min="10009" max="10009" width="9.88671875" style="223" customWidth="1"/>
    <col min="10010" max="10254" width="9" style="223"/>
    <col min="10255" max="10255" width="3.88671875" style="223" customWidth="1"/>
    <col min="10256" max="10256" width="21.44140625" style="223" bestFit="1" customWidth="1"/>
    <col min="10257" max="10257" width="6.6640625" style="223" customWidth="1"/>
    <col min="10258" max="10258" width="8.77734375" style="223" customWidth="1"/>
    <col min="10259" max="10259" width="7.21875" style="223" bestFit="1" customWidth="1"/>
    <col min="10260" max="10260" width="10.44140625" style="223" customWidth="1"/>
    <col min="10261" max="10261" width="10.6640625" style="223" bestFit="1" customWidth="1"/>
    <col min="10262" max="10262" width="10.33203125" style="223" customWidth="1"/>
    <col min="10263" max="10263" width="12.33203125" style="223" customWidth="1"/>
    <col min="10264" max="10264" width="11.109375" style="223" customWidth="1"/>
    <col min="10265" max="10265" width="9.88671875" style="223" customWidth="1"/>
    <col min="10266" max="10510" width="8" style="223"/>
    <col min="10511" max="10511" width="3.88671875" style="223" customWidth="1"/>
    <col min="10512" max="10512" width="21.44140625" style="223" bestFit="1" customWidth="1"/>
    <col min="10513" max="10513" width="6.6640625" style="223" customWidth="1"/>
    <col min="10514" max="10514" width="8.77734375" style="223" customWidth="1"/>
    <col min="10515" max="10515" width="7.21875" style="223" bestFit="1" customWidth="1"/>
    <col min="10516" max="10516" width="10.44140625" style="223" customWidth="1"/>
    <col min="10517" max="10517" width="10.6640625" style="223" bestFit="1" customWidth="1"/>
    <col min="10518" max="10518" width="10.33203125" style="223" customWidth="1"/>
    <col min="10519" max="10519" width="12.33203125" style="223" customWidth="1"/>
    <col min="10520" max="10520" width="11.109375" style="223" customWidth="1"/>
    <col min="10521" max="10521" width="9.88671875" style="223" customWidth="1"/>
    <col min="10522" max="10766" width="8" style="223"/>
    <col min="10767" max="10767" width="3.88671875" style="223" customWidth="1"/>
    <col min="10768" max="10768" width="21.44140625" style="223" bestFit="1" customWidth="1"/>
    <col min="10769" max="10769" width="6.6640625" style="223" customWidth="1"/>
    <col min="10770" max="10770" width="8.77734375" style="223" customWidth="1"/>
    <col min="10771" max="10771" width="7.21875" style="223" bestFit="1" customWidth="1"/>
    <col min="10772" max="10772" width="10.44140625" style="223" customWidth="1"/>
    <col min="10773" max="10773" width="10.6640625" style="223" bestFit="1" customWidth="1"/>
    <col min="10774" max="10774" width="10.33203125" style="223" customWidth="1"/>
    <col min="10775" max="10775" width="12.33203125" style="223" customWidth="1"/>
    <col min="10776" max="10776" width="11.109375" style="223" customWidth="1"/>
    <col min="10777" max="10777" width="9.88671875" style="223" customWidth="1"/>
    <col min="10778" max="11022" width="8" style="223"/>
    <col min="11023" max="11023" width="3.88671875" style="223" customWidth="1"/>
    <col min="11024" max="11024" width="21.44140625" style="223" bestFit="1" customWidth="1"/>
    <col min="11025" max="11025" width="6.6640625" style="223" customWidth="1"/>
    <col min="11026" max="11026" width="8.77734375" style="223" customWidth="1"/>
    <col min="11027" max="11027" width="7.21875" style="223" bestFit="1" customWidth="1"/>
    <col min="11028" max="11028" width="10.44140625" style="223" customWidth="1"/>
    <col min="11029" max="11029" width="10.6640625" style="223" bestFit="1" customWidth="1"/>
    <col min="11030" max="11030" width="10.33203125" style="223" customWidth="1"/>
    <col min="11031" max="11031" width="12.33203125" style="223" customWidth="1"/>
    <col min="11032" max="11032" width="11.109375" style="223" customWidth="1"/>
    <col min="11033" max="11033" width="9.88671875" style="223" customWidth="1"/>
    <col min="11034" max="11278" width="9" style="223"/>
    <col min="11279" max="11279" width="3.88671875" style="223" customWidth="1"/>
    <col min="11280" max="11280" width="21.44140625" style="223" bestFit="1" customWidth="1"/>
    <col min="11281" max="11281" width="6.6640625" style="223" customWidth="1"/>
    <col min="11282" max="11282" width="8.77734375" style="223" customWidth="1"/>
    <col min="11283" max="11283" width="7.21875" style="223" bestFit="1" customWidth="1"/>
    <col min="11284" max="11284" width="10.44140625" style="223" customWidth="1"/>
    <col min="11285" max="11285" width="10.6640625" style="223" bestFit="1" customWidth="1"/>
    <col min="11286" max="11286" width="10.33203125" style="223" customWidth="1"/>
    <col min="11287" max="11287" width="12.33203125" style="223" customWidth="1"/>
    <col min="11288" max="11288" width="11.109375" style="223" customWidth="1"/>
    <col min="11289" max="11289" width="9.88671875" style="223" customWidth="1"/>
    <col min="11290" max="11534" width="8" style="223"/>
    <col min="11535" max="11535" width="3.88671875" style="223" customWidth="1"/>
    <col min="11536" max="11536" width="21.44140625" style="223" bestFit="1" customWidth="1"/>
    <col min="11537" max="11537" width="6.6640625" style="223" customWidth="1"/>
    <col min="11538" max="11538" width="8.77734375" style="223" customWidth="1"/>
    <col min="11539" max="11539" width="7.21875" style="223" bestFit="1" customWidth="1"/>
    <col min="11540" max="11540" width="10.44140625" style="223" customWidth="1"/>
    <col min="11541" max="11541" width="10.6640625" style="223" bestFit="1" customWidth="1"/>
    <col min="11542" max="11542" width="10.33203125" style="223" customWidth="1"/>
    <col min="11543" max="11543" width="12.33203125" style="223" customWidth="1"/>
    <col min="11544" max="11544" width="11.109375" style="223" customWidth="1"/>
    <col min="11545" max="11545" width="9.88671875" style="223" customWidth="1"/>
    <col min="11546" max="11790" width="8" style="223"/>
    <col min="11791" max="11791" width="3.88671875" style="223" customWidth="1"/>
    <col min="11792" max="11792" width="21.44140625" style="223" bestFit="1" customWidth="1"/>
    <col min="11793" max="11793" width="6.6640625" style="223" customWidth="1"/>
    <col min="11794" max="11794" width="8.77734375" style="223" customWidth="1"/>
    <col min="11795" max="11795" width="7.21875" style="223" bestFit="1" customWidth="1"/>
    <col min="11796" max="11796" width="10.44140625" style="223" customWidth="1"/>
    <col min="11797" max="11797" width="10.6640625" style="223" bestFit="1" customWidth="1"/>
    <col min="11798" max="11798" width="10.33203125" style="223" customWidth="1"/>
    <col min="11799" max="11799" width="12.33203125" style="223" customWidth="1"/>
    <col min="11800" max="11800" width="11.109375" style="223" customWidth="1"/>
    <col min="11801" max="11801" width="9.88671875" style="223" customWidth="1"/>
    <col min="11802" max="12046" width="8" style="223"/>
    <col min="12047" max="12047" width="3.88671875" style="223" customWidth="1"/>
    <col min="12048" max="12048" width="21.44140625" style="223" bestFit="1" customWidth="1"/>
    <col min="12049" max="12049" width="6.6640625" style="223" customWidth="1"/>
    <col min="12050" max="12050" width="8.77734375" style="223" customWidth="1"/>
    <col min="12051" max="12051" width="7.21875" style="223" bestFit="1" customWidth="1"/>
    <col min="12052" max="12052" width="10.44140625" style="223" customWidth="1"/>
    <col min="12053" max="12053" width="10.6640625" style="223" bestFit="1" customWidth="1"/>
    <col min="12054" max="12054" width="10.33203125" style="223" customWidth="1"/>
    <col min="12055" max="12055" width="12.33203125" style="223" customWidth="1"/>
    <col min="12056" max="12056" width="11.109375" style="223" customWidth="1"/>
    <col min="12057" max="12057" width="9.88671875" style="223" customWidth="1"/>
    <col min="12058" max="12302" width="9" style="223"/>
    <col min="12303" max="12303" width="3.88671875" style="223" customWidth="1"/>
    <col min="12304" max="12304" width="21.44140625" style="223" bestFit="1" customWidth="1"/>
    <col min="12305" max="12305" width="6.6640625" style="223" customWidth="1"/>
    <col min="12306" max="12306" width="8.77734375" style="223" customWidth="1"/>
    <col min="12307" max="12307" width="7.21875" style="223" bestFit="1" customWidth="1"/>
    <col min="12308" max="12308" width="10.44140625" style="223" customWidth="1"/>
    <col min="12309" max="12309" width="10.6640625" style="223" bestFit="1" customWidth="1"/>
    <col min="12310" max="12310" width="10.33203125" style="223" customWidth="1"/>
    <col min="12311" max="12311" width="12.33203125" style="223" customWidth="1"/>
    <col min="12312" max="12312" width="11.109375" style="223" customWidth="1"/>
    <col min="12313" max="12313" width="9.88671875" style="223" customWidth="1"/>
    <col min="12314" max="12558" width="8" style="223"/>
    <col min="12559" max="12559" width="3.88671875" style="223" customWidth="1"/>
    <col min="12560" max="12560" width="21.44140625" style="223" bestFit="1" customWidth="1"/>
    <col min="12561" max="12561" width="6.6640625" style="223" customWidth="1"/>
    <col min="12562" max="12562" width="8.77734375" style="223" customWidth="1"/>
    <col min="12563" max="12563" width="7.21875" style="223" bestFit="1" customWidth="1"/>
    <col min="12564" max="12564" width="10.44140625" style="223" customWidth="1"/>
    <col min="12565" max="12565" width="10.6640625" style="223" bestFit="1" customWidth="1"/>
    <col min="12566" max="12566" width="10.33203125" style="223" customWidth="1"/>
    <col min="12567" max="12567" width="12.33203125" style="223" customWidth="1"/>
    <col min="12568" max="12568" width="11.109375" style="223" customWidth="1"/>
    <col min="12569" max="12569" width="9.88671875" style="223" customWidth="1"/>
    <col min="12570" max="12814" width="8" style="223"/>
    <col min="12815" max="12815" width="3.88671875" style="223" customWidth="1"/>
    <col min="12816" max="12816" width="21.44140625" style="223" bestFit="1" customWidth="1"/>
    <col min="12817" max="12817" width="6.6640625" style="223" customWidth="1"/>
    <col min="12818" max="12818" width="8.77734375" style="223" customWidth="1"/>
    <col min="12819" max="12819" width="7.21875" style="223" bestFit="1" customWidth="1"/>
    <col min="12820" max="12820" width="10.44140625" style="223" customWidth="1"/>
    <col min="12821" max="12821" width="10.6640625" style="223" bestFit="1" customWidth="1"/>
    <col min="12822" max="12822" width="10.33203125" style="223" customWidth="1"/>
    <col min="12823" max="12823" width="12.33203125" style="223" customWidth="1"/>
    <col min="12824" max="12824" width="11.109375" style="223" customWidth="1"/>
    <col min="12825" max="12825" width="9.88671875" style="223" customWidth="1"/>
    <col min="12826" max="13070" width="8" style="223"/>
    <col min="13071" max="13071" width="3.88671875" style="223" customWidth="1"/>
    <col min="13072" max="13072" width="21.44140625" style="223" bestFit="1" customWidth="1"/>
    <col min="13073" max="13073" width="6.6640625" style="223" customWidth="1"/>
    <col min="13074" max="13074" width="8.77734375" style="223" customWidth="1"/>
    <col min="13075" max="13075" width="7.21875" style="223" bestFit="1" customWidth="1"/>
    <col min="13076" max="13076" width="10.44140625" style="223" customWidth="1"/>
    <col min="13077" max="13077" width="10.6640625" style="223" bestFit="1" customWidth="1"/>
    <col min="13078" max="13078" width="10.33203125" style="223" customWidth="1"/>
    <col min="13079" max="13079" width="12.33203125" style="223" customWidth="1"/>
    <col min="13080" max="13080" width="11.109375" style="223" customWidth="1"/>
    <col min="13081" max="13081" width="9.88671875" style="223" customWidth="1"/>
    <col min="13082" max="13326" width="9" style="223"/>
    <col min="13327" max="13327" width="3.88671875" style="223" customWidth="1"/>
    <col min="13328" max="13328" width="21.44140625" style="223" bestFit="1" customWidth="1"/>
    <col min="13329" max="13329" width="6.6640625" style="223" customWidth="1"/>
    <col min="13330" max="13330" width="8.77734375" style="223" customWidth="1"/>
    <col min="13331" max="13331" width="7.21875" style="223" bestFit="1" customWidth="1"/>
    <col min="13332" max="13332" width="10.44140625" style="223" customWidth="1"/>
    <col min="13333" max="13333" width="10.6640625" style="223" bestFit="1" customWidth="1"/>
    <col min="13334" max="13334" width="10.33203125" style="223" customWidth="1"/>
    <col min="13335" max="13335" width="12.33203125" style="223" customWidth="1"/>
    <col min="13336" max="13336" width="11.109375" style="223" customWidth="1"/>
    <col min="13337" max="13337" width="9.88671875" style="223" customWidth="1"/>
    <col min="13338" max="13582" width="8" style="223"/>
    <col min="13583" max="13583" width="3.88671875" style="223" customWidth="1"/>
    <col min="13584" max="13584" width="21.44140625" style="223" bestFit="1" customWidth="1"/>
    <col min="13585" max="13585" width="6.6640625" style="223" customWidth="1"/>
    <col min="13586" max="13586" width="8.77734375" style="223" customWidth="1"/>
    <col min="13587" max="13587" width="7.21875" style="223" bestFit="1" customWidth="1"/>
    <col min="13588" max="13588" width="10.44140625" style="223" customWidth="1"/>
    <col min="13589" max="13589" width="10.6640625" style="223" bestFit="1" customWidth="1"/>
    <col min="13590" max="13590" width="10.33203125" style="223" customWidth="1"/>
    <col min="13591" max="13591" width="12.33203125" style="223" customWidth="1"/>
    <col min="13592" max="13592" width="11.109375" style="223" customWidth="1"/>
    <col min="13593" max="13593" width="9.88671875" style="223" customWidth="1"/>
    <col min="13594" max="13838" width="8" style="223"/>
    <col min="13839" max="13839" width="3.88671875" style="223" customWidth="1"/>
    <col min="13840" max="13840" width="21.44140625" style="223" bestFit="1" customWidth="1"/>
    <col min="13841" max="13841" width="6.6640625" style="223" customWidth="1"/>
    <col min="13842" max="13842" width="8.77734375" style="223" customWidth="1"/>
    <col min="13843" max="13843" width="7.21875" style="223" bestFit="1" customWidth="1"/>
    <col min="13844" max="13844" width="10.44140625" style="223" customWidth="1"/>
    <col min="13845" max="13845" width="10.6640625" style="223" bestFit="1" customWidth="1"/>
    <col min="13846" max="13846" width="10.33203125" style="223" customWidth="1"/>
    <col min="13847" max="13847" width="12.33203125" style="223" customWidth="1"/>
    <col min="13848" max="13848" width="11.109375" style="223" customWidth="1"/>
    <col min="13849" max="13849" width="9.88671875" style="223" customWidth="1"/>
    <col min="13850" max="14094" width="8" style="223"/>
    <col min="14095" max="14095" width="3.88671875" style="223" customWidth="1"/>
    <col min="14096" max="14096" width="21.44140625" style="223" bestFit="1" customWidth="1"/>
    <col min="14097" max="14097" width="6.6640625" style="223" customWidth="1"/>
    <col min="14098" max="14098" width="8.77734375" style="223" customWidth="1"/>
    <col min="14099" max="14099" width="7.21875" style="223" bestFit="1" customWidth="1"/>
    <col min="14100" max="14100" width="10.44140625" style="223" customWidth="1"/>
    <col min="14101" max="14101" width="10.6640625" style="223" bestFit="1" customWidth="1"/>
    <col min="14102" max="14102" width="10.33203125" style="223" customWidth="1"/>
    <col min="14103" max="14103" width="12.33203125" style="223" customWidth="1"/>
    <col min="14104" max="14104" width="11.109375" style="223" customWidth="1"/>
    <col min="14105" max="14105" width="9.88671875" style="223" customWidth="1"/>
    <col min="14106" max="14350" width="9" style="223"/>
    <col min="14351" max="14351" width="3.88671875" style="223" customWidth="1"/>
    <col min="14352" max="14352" width="21.44140625" style="223" bestFit="1" customWidth="1"/>
    <col min="14353" max="14353" width="6.6640625" style="223" customWidth="1"/>
    <col min="14354" max="14354" width="8.77734375" style="223" customWidth="1"/>
    <col min="14355" max="14355" width="7.21875" style="223" bestFit="1" customWidth="1"/>
    <col min="14356" max="14356" width="10.44140625" style="223" customWidth="1"/>
    <col min="14357" max="14357" width="10.6640625" style="223" bestFit="1" customWidth="1"/>
    <col min="14358" max="14358" width="10.33203125" style="223" customWidth="1"/>
    <col min="14359" max="14359" width="12.33203125" style="223" customWidth="1"/>
    <col min="14360" max="14360" width="11.109375" style="223" customWidth="1"/>
    <col min="14361" max="14361" width="9.88671875" style="223" customWidth="1"/>
    <col min="14362" max="14606" width="8" style="223"/>
    <col min="14607" max="14607" width="3.88671875" style="223" customWidth="1"/>
    <col min="14608" max="14608" width="21.44140625" style="223" bestFit="1" customWidth="1"/>
    <col min="14609" max="14609" width="6.6640625" style="223" customWidth="1"/>
    <col min="14610" max="14610" width="8.77734375" style="223" customWidth="1"/>
    <col min="14611" max="14611" width="7.21875" style="223" bestFit="1" customWidth="1"/>
    <col min="14612" max="14612" width="10.44140625" style="223" customWidth="1"/>
    <col min="14613" max="14613" width="10.6640625" style="223" bestFit="1" customWidth="1"/>
    <col min="14614" max="14614" width="10.33203125" style="223" customWidth="1"/>
    <col min="14615" max="14615" width="12.33203125" style="223" customWidth="1"/>
    <col min="14616" max="14616" width="11.109375" style="223" customWidth="1"/>
    <col min="14617" max="14617" width="9.88671875" style="223" customWidth="1"/>
    <col min="14618" max="14862" width="8" style="223"/>
    <col min="14863" max="14863" width="3.88671875" style="223" customWidth="1"/>
    <col min="14864" max="14864" width="21.44140625" style="223" bestFit="1" customWidth="1"/>
    <col min="14865" max="14865" width="6.6640625" style="223" customWidth="1"/>
    <col min="14866" max="14866" width="8.77734375" style="223" customWidth="1"/>
    <col min="14867" max="14867" width="7.21875" style="223" bestFit="1" customWidth="1"/>
    <col min="14868" max="14868" width="10.44140625" style="223" customWidth="1"/>
    <col min="14869" max="14869" width="10.6640625" style="223" bestFit="1" customWidth="1"/>
    <col min="14870" max="14870" width="10.33203125" style="223" customWidth="1"/>
    <col min="14871" max="14871" width="12.33203125" style="223" customWidth="1"/>
    <col min="14872" max="14872" width="11.109375" style="223" customWidth="1"/>
    <col min="14873" max="14873" width="9.88671875" style="223" customWidth="1"/>
    <col min="14874" max="15118" width="8" style="223"/>
    <col min="15119" max="15119" width="3.88671875" style="223" customWidth="1"/>
    <col min="15120" max="15120" width="21.44140625" style="223" bestFit="1" customWidth="1"/>
    <col min="15121" max="15121" width="6.6640625" style="223" customWidth="1"/>
    <col min="15122" max="15122" width="8.77734375" style="223" customWidth="1"/>
    <col min="15123" max="15123" width="7.21875" style="223" bestFit="1" customWidth="1"/>
    <col min="15124" max="15124" width="10.44140625" style="223" customWidth="1"/>
    <col min="15125" max="15125" width="10.6640625" style="223" bestFit="1" customWidth="1"/>
    <col min="15126" max="15126" width="10.33203125" style="223" customWidth="1"/>
    <col min="15127" max="15127" width="12.33203125" style="223" customWidth="1"/>
    <col min="15128" max="15128" width="11.109375" style="223" customWidth="1"/>
    <col min="15129" max="15129" width="9.88671875" style="223" customWidth="1"/>
    <col min="15130" max="15374" width="9" style="223"/>
    <col min="15375" max="15375" width="3.88671875" style="223" customWidth="1"/>
    <col min="15376" max="15376" width="21.44140625" style="223" bestFit="1" customWidth="1"/>
    <col min="15377" max="15377" width="6.6640625" style="223" customWidth="1"/>
    <col min="15378" max="15378" width="8.77734375" style="223" customWidth="1"/>
    <col min="15379" max="15379" width="7.21875" style="223" bestFit="1" customWidth="1"/>
    <col min="15380" max="15380" width="10.44140625" style="223" customWidth="1"/>
    <col min="15381" max="15381" width="10.6640625" style="223" bestFit="1" customWidth="1"/>
    <col min="15382" max="15382" width="10.33203125" style="223" customWidth="1"/>
    <col min="15383" max="15383" width="12.33203125" style="223" customWidth="1"/>
    <col min="15384" max="15384" width="11.109375" style="223" customWidth="1"/>
    <col min="15385" max="15385" width="9.88671875" style="223" customWidth="1"/>
    <col min="15386" max="15630" width="8" style="223"/>
    <col min="15631" max="15631" width="3.88671875" style="223" customWidth="1"/>
    <col min="15632" max="15632" width="21.44140625" style="223" bestFit="1" customWidth="1"/>
    <col min="15633" max="15633" width="6.6640625" style="223" customWidth="1"/>
    <col min="15634" max="15634" width="8.77734375" style="223" customWidth="1"/>
    <col min="15635" max="15635" width="7.21875" style="223" bestFit="1" customWidth="1"/>
    <col min="15636" max="15636" width="10.44140625" style="223" customWidth="1"/>
    <col min="15637" max="15637" width="10.6640625" style="223" bestFit="1" customWidth="1"/>
    <col min="15638" max="15638" width="10.33203125" style="223" customWidth="1"/>
    <col min="15639" max="15639" width="12.33203125" style="223" customWidth="1"/>
    <col min="15640" max="15640" width="11.109375" style="223" customWidth="1"/>
    <col min="15641" max="15641" width="9.88671875" style="223" customWidth="1"/>
    <col min="15642" max="15886" width="8" style="223"/>
    <col min="15887" max="15887" width="3.88671875" style="223" customWidth="1"/>
    <col min="15888" max="15888" width="21.44140625" style="223" bestFit="1" customWidth="1"/>
    <col min="15889" max="15889" width="6.6640625" style="223" customWidth="1"/>
    <col min="15890" max="15890" width="8.77734375" style="223" customWidth="1"/>
    <col min="15891" max="15891" width="7.21875" style="223" bestFit="1" customWidth="1"/>
    <col min="15892" max="15892" width="10.44140625" style="223" customWidth="1"/>
    <col min="15893" max="15893" width="10.6640625" style="223" bestFit="1" customWidth="1"/>
    <col min="15894" max="15894" width="10.33203125" style="223" customWidth="1"/>
    <col min="15895" max="15895" width="12.33203125" style="223" customWidth="1"/>
    <col min="15896" max="15896" width="11.109375" style="223" customWidth="1"/>
    <col min="15897" max="15897" width="9.88671875" style="223" customWidth="1"/>
    <col min="15898" max="16142" width="8" style="223"/>
    <col min="16143" max="16143" width="3.88671875" style="223" customWidth="1"/>
    <col min="16144" max="16144" width="21.44140625" style="223" bestFit="1" customWidth="1"/>
    <col min="16145" max="16145" width="6.6640625" style="223" customWidth="1"/>
    <col min="16146" max="16146" width="8.77734375" style="223" customWidth="1"/>
    <col min="16147" max="16147" width="7.21875" style="223" bestFit="1" customWidth="1"/>
    <col min="16148" max="16148" width="10.44140625" style="223" customWidth="1"/>
    <col min="16149" max="16149" width="10.6640625" style="223" bestFit="1" customWidth="1"/>
    <col min="16150" max="16150" width="10.33203125" style="223" customWidth="1"/>
    <col min="16151" max="16151" width="12.33203125" style="223" customWidth="1"/>
    <col min="16152" max="16152" width="11.109375" style="223" customWidth="1"/>
    <col min="16153" max="16153" width="9.88671875" style="223" customWidth="1"/>
    <col min="16154" max="16384" width="9" style="223"/>
  </cols>
  <sheetData>
    <row r="1" spans="1:32" customFormat="1">
      <c r="A1" s="317"/>
      <c r="B1" s="318" t="s">
        <v>489</v>
      </c>
      <c r="C1" s="319" t="str">
        <f>'[2]Подаци о школи'!B1</f>
        <v>ОШ "ЉУБА НЕНАДОВИЋ"</v>
      </c>
      <c r="D1" s="320"/>
      <c r="E1" s="320"/>
      <c r="F1" s="320"/>
      <c r="G1" s="320"/>
      <c r="H1" s="320"/>
      <c r="J1" s="321"/>
      <c r="K1" s="322"/>
      <c r="L1" s="321"/>
      <c r="M1" s="318"/>
      <c r="N1" s="318"/>
      <c r="O1" s="318"/>
      <c r="P1" s="318"/>
      <c r="Q1" s="318"/>
      <c r="R1" s="318"/>
    </row>
    <row r="2" spans="1:32" customFormat="1">
      <c r="B2" s="318" t="s">
        <v>490</v>
      </c>
      <c r="C2" s="319" t="str">
        <f>'[2]Подаци о школи'!B2</f>
        <v>БЕОГРАД</v>
      </c>
      <c r="D2" s="323"/>
      <c r="E2" s="323"/>
      <c r="F2" s="323"/>
      <c r="I2" s="163" t="s">
        <v>392</v>
      </c>
      <c r="J2" s="324"/>
      <c r="K2" s="325" t="s">
        <v>491</v>
      </c>
      <c r="L2" s="324"/>
      <c r="M2" s="318"/>
      <c r="N2" s="318"/>
      <c r="O2" s="318"/>
      <c r="P2" s="318"/>
      <c r="Q2" s="318"/>
      <c r="R2" s="318"/>
    </row>
    <row r="3" spans="1:32" customFormat="1">
      <c r="A3" s="326"/>
      <c r="B3" s="318" t="s">
        <v>492</v>
      </c>
      <c r="C3" s="319" t="str">
        <f>'[2]Подаци о школи'!B3</f>
        <v>ЧУКАРИЦА</v>
      </c>
      <c r="D3" s="323"/>
      <c r="E3" s="323"/>
      <c r="F3" s="323"/>
      <c r="G3" s="323"/>
      <c r="J3" s="969" t="s">
        <v>493</v>
      </c>
      <c r="K3" s="969"/>
      <c r="L3" s="969"/>
      <c r="M3" s="318"/>
      <c r="N3" s="318"/>
      <c r="O3" s="318"/>
      <c r="P3" s="318"/>
      <c r="Q3" s="318"/>
      <c r="R3" s="318"/>
    </row>
    <row r="4" spans="1:32" customFormat="1">
      <c r="A4" s="326"/>
      <c r="B4" s="318" t="s">
        <v>494</v>
      </c>
      <c r="C4" s="327" t="s">
        <v>495</v>
      </c>
      <c r="D4" s="328"/>
      <c r="E4" s="329"/>
      <c r="G4" s="163"/>
      <c r="H4" s="163"/>
      <c r="I4" s="163"/>
      <c r="J4" s="330"/>
      <c r="K4" s="331"/>
      <c r="L4" s="332"/>
      <c r="M4" s="318"/>
      <c r="N4" s="318"/>
      <c r="O4" s="318"/>
      <c r="P4" s="318"/>
      <c r="Q4" s="318"/>
      <c r="R4" s="318"/>
    </row>
    <row r="5" spans="1:32" ht="9" customHeight="1">
      <c r="A5" s="333"/>
      <c r="B5" s="334"/>
      <c r="C5" s="333"/>
      <c r="G5" s="171"/>
      <c r="H5" s="171"/>
      <c r="I5" s="171"/>
      <c r="J5" s="324"/>
      <c r="K5" s="322"/>
      <c r="M5" s="334"/>
      <c r="N5" s="334"/>
      <c r="O5" s="334"/>
      <c r="P5" s="334"/>
      <c r="Q5" s="334"/>
      <c r="R5" s="334"/>
      <c r="S5" s="223"/>
      <c r="T5" s="223"/>
      <c r="U5" s="223"/>
      <c r="V5" s="223"/>
      <c r="W5" s="223"/>
      <c r="X5" s="223"/>
    </row>
    <row r="6" spans="1:32" s="335" customFormat="1" ht="59.25" customHeight="1">
      <c r="B6" s="336"/>
      <c r="C6" s="337"/>
      <c r="E6" s="338" t="s">
        <v>496</v>
      </c>
      <c r="F6" s="339" t="s">
        <v>497</v>
      </c>
      <c r="G6" s="339" t="s">
        <v>498</v>
      </c>
      <c r="H6" s="340" t="s">
        <v>499</v>
      </c>
      <c r="I6" s="340" t="s">
        <v>500</v>
      </c>
      <c r="J6" s="340" t="s">
        <v>501</v>
      </c>
      <c r="K6" s="340" t="s">
        <v>502</v>
      </c>
      <c r="L6" s="341" t="s">
        <v>503</v>
      </c>
      <c r="M6" s="336"/>
      <c r="N6" s="336"/>
      <c r="O6" s="336"/>
      <c r="P6" s="336"/>
      <c r="Q6" s="336"/>
      <c r="R6" s="336"/>
    </row>
    <row r="7" spans="1:32">
      <c r="B7" s="342" t="s">
        <v>504</v>
      </c>
      <c r="E7" s="343">
        <f>SUM(E10:E265)</f>
        <v>1521.799999999999</v>
      </c>
      <c r="F7" s="344">
        <f>SUM(F10:F265)</f>
        <v>7.9688000000000008</v>
      </c>
      <c r="G7" s="344">
        <f>SUM(G10:G265)</f>
        <v>29.040000000000017</v>
      </c>
      <c r="H7" s="345">
        <v>1848</v>
      </c>
      <c r="I7" s="346">
        <f>SUM(I10:I265)/100</f>
        <v>88.372199999999992</v>
      </c>
      <c r="J7" s="346">
        <f>SUM(J10:J265)</f>
        <v>1350.0298039999993</v>
      </c>
      <c r="K7" s="346">
        <f>SUM(K10:K265)</f>
        <v>107.02853043200004</v>
      </c>
      <c r="L7" s="347">
        <f>SUM(L10:L265)</f>
        <v>1457.0583344319994</v>
      </c>
      <c r="M7" s="348"/>
      <c r="N7" s="348"/>
      <c r="O7" s="348"/>
      <c r="P7" s="348"/>
      <c r="Q7" s="348"/>
      <c r="R7" s="348"/>
      <c r="S7" s="223"/>
      <c r="T7" s="223"/>
      <c r="U7" s="223"/>
      <c r="V7" s="223"/>
      <c r="W7" s="223"/>
      <c r="X7" s="223"/>
    </row>
    <row r="8" spans="1:32" ht="7.5" customHeight="1">
      <c r="M8" s="349"/>
      <c r="N8" s="349"/>
      <c r="O8" s="349"/>
      <c r="P8" s="349"/>
      <c r="Q8" s="349"/>
      <c r="R8" s="349"/>
      <c r="S8" s="223"/>
      <c r="T8" s="223"/>
      <c r="U8" s="223"/>
      <c r="V8" s="223"/>
      <c r="W8" s="223"/>
      <c r="X8" s="223"/>
    </row>
    <row r="9" spans="1:32" ht="60" customHeight="1">
      <c r="A9" s="350" t="s">
        <v>505</v>
      </c>
      <c r="B9" s="351" t="s">
        <v>506</v>
      </c>
      <c r="C9" s="350" t="s">
        <v>507</v>
      </c>
      <c r="D9" s="350" t="s">
        <v>508</v>
      </c>
      <c r="E9" s="350" t="s">
        <v>509</v>
      </c>
      <c r="F9" s="350" t="s">
        <v>510</v>
      </c>
      <c r="G9" s="350" t="s">
        <v>511</v>
      </c>
      <c r="H9" s="352" t="s">
        <v>512</v>
      </c>
      <c r="I9" s="352" t="s">
        <v>513</v>
      </c>
      <c r="J9" s="352" t="s">
        <v>514</v>
      </c>
      <c r="K9" s="350" t="s">
        <v>515</v>
      </c>
      <c r="L9" s="352" t="s">
        <v>516</v>
      </c>
      <c r="M9" s="353" t="s">
        <v>517</v>
      </c>
      <c r="N9" s="353" t="s">
        <v>518</v>
      </c>
      <c r="O9" s="353" t="s">
        <v>519</v>
      </c>
      <c r="P9" s="353" t="s">
        <v>520</v>
      </c>
      <c r="Q9" s="353" t="s">
        <v>521</v>
      </c>
      <c r="R9" s="354" t="s">
        <v>522</v>
      </c>
      <c r="S9" s="223"/>
      <c r="T9" s="223"/>
      <c r="U9" s="223"/>
      <c r="V9" s="223"/>
      <c r="W9" s="223"/>
      <c r="X9" s="223"/>
      <c r="AA9" s="355" t="s">
        <v>517</v>
      </c>
      <c r="AB9" s="355" t="s">
        <v>518</v>
      </c>
      <c r="AC9" s="355" t="s">
        <v>519</v>
      </c>
      <c r="AD9" s="355" t="s">
        <v>520</v>
      </c>
      <c r="AE9" s="355" t="s">
        <v>521</v>
      </c>
    </row>
    <row r="10" spans="1:32">
      <c r="A10" s="356">
        <v>1</v>
      </c>
      <c r="B10" s="357" t="s">
        <v>523</v>
      </c>
      <c r="C10" s="358">
        <v>7</v>
      </c>
      <c r="D10" s="359" t="s">
        <v>493</v>
      </c>
      <c r="E10" s="360">
        <v>17.32</v>
      </c>
      <c r="F10" s="361">
        <f t="shared" ref="F10:F73" si="0">R10+IF(Q10=$AE$10,$X$10*E10,IF(Q10=$AE$11,$X$11*E10,IF(Q10=$AE$12,$X$12*E10,IF(Q10=$AE$13,$X$14*E10,0))))+IF(P10=$AD$10,$X$15*E10,0)+IF(O10=$AC$10,$X$16*E10,IF(O10=$AC$11,$X$16*E10,0))+IF(N10=$AB$10,$X$11*E10,IF(N10=$AB$11,$X$12*E10,IF(N10=$AB$12,E10*$X$13,0)))+IF(M10=$AA$10,E10*$X$17,IF(M10=$AA$11,$X$16*E10,IF(M10=$AA$12,$X$15*E10,0)))</f>
        <v>3.4640000000000004</v>
      </c>
      <c r="G10" s="362"/>
      <c r="H10" s="362">
        <v>22</v>
      </c>
      <c r="I10" s="362">
        <v>100</v>
      </c>
      <c r="J10" s="363">
        <f>(E10+F10)*I10/100+G10</f>
        <v>20.784000000000002</v>
      </c>
      <c r="K10" s="364">
        <f>J10*H10*0.004</f>
        <v>1.8289920000000002</v>
      </c>
      <c r="L10" s="365">
        <f t="shared" ref="L10:L73" si="1">J10+K10</f>
        <v>22.612992000000002</v>
      </c>
      <c r="M10" s="366" t="s">
        <v>524</v>
      </c>
      <c r="N10" s="366"/>
      <c r="O10" s="366"/>
      <c r="P10" s="366"/>
      <c r="Q10" s="366"/>
      <c r="R10" s="367"/>
      <c r="S10" s="223"/>
      <c r="T10" s="223"/>
      <c r="U10" s="223"/>
      <c r="V10" s="223"/>
      <c r="W10" s="223">
        <v>0.69</v>
      </c>
      <c r="X10" s="368">
        <v>0.02</v>
      </c>
      <c r="Y10" s="223">
        <v>17.32</v>
      </c>
      <c r="Z10" s="223">
        <v>1</v>
      </c>
      <c r="AA10" s="223" t="s">
        <v>524</v>
      </c>
      <c r="AB10" s="223" t="s">
        <v>525</v>
      </c>
      <c r="AC10" s="223" t="s">
        <v>526</v>
      </c>
      <c r="AD10" s="223" t="s">
        <v>527</v>
      </c>
      <c r="AE10" s="223" t="s">
        <v>528</v>
      </c>
      <c r="AF10" s="223" t="s">
        <v>529</v>
      </c>
    </row>
    <row r="11" spans="1:32">
      <c r="A11" s="356">
        <v>2</v>
      </c>
      <c r="B11" s="369" t="s">
        <v>530</v>
      </c>
      <c r="C11" s="358">
        <v>7</v>
      </c>
      <c r="D11" s="359" t="s">
        <v>531</v>
      </c>
      <c r="E11" s="360">
        <v>17.32</v>
      </c>
      <c r="F11" s="361">
        <f t="shared" si="0"/>
        <v>1.7320000000000002</v>
      </c>
      <c r="G11" s="362"/>
      <c r="H11" s="362">
        <v>26</v>
      </c>
      <c r="I11" s="362">
        <v>50</v>
      </c>
      <c r="J11" s="363">
        <f t="shared" ref="J11:J74" si="2">(E11+F11)*I11/100+G11</f>
        <v>9.5259999999999998</v>
      </c>
      <c r="K11" s="364">
        <f t="shared" ref="K11:K74" si="3">J11*H11*0.004</f>
        <v>0.99070399999999992</v>
      </c>
      <c r="L11" s="365">
        <f t="shared" si="1"/>
        <v>10.516703999999999</v>
      </c>
      <c r="M11" s="366" t="s">
        <v>531</v>
      </c>
      <c r="N11" s="366"/>
      <c r="O11" s="366"/>
      <c r="P11" s="366"/>
      <c r="Q11" s="366"/>
      <c r="R11" s="367"/>
      <c r="S11" s="223"/>
      <c r="T11" s="223"/>
      <c r="U11" s="223"/>
      <c r="V11" s="223"/>
      <c r="W11" s="223">
        <v>0.6</v>
      </c>
      <c r="X11" s="368">
        <v>0.03</v>
      </c>
      <c r="Y11" s="223">
        <v>14.88</v>
      </c>
      <c r="Z11" s="223">
        <v>2</v>
      </c>
      <c r="AA11" s="223" t="s">
        <v>531</v>
      </c>
      <c r="AB11" s="223" t="s">
        <v>532</v>
      </c>
      <c r="AC11" s="223" t="s">
        <v>533</v>
      </c>
      <c r="AE11" s="223" t="s">
        <v>534</v>
      </c>
      <c r="AF11" s="223" t="s">
        <v>535</v>
      </c>
    </row>
    <row r="12" spans="1:32">
      <c r="A12" s="356">
        <v>3</v>
      </c>
      <c r="B12" s="369" t="s">
        <v>536</v>
      </c>
      <c r="C12" s="358">
        <v>7</v>
      </c>
      <c r="D12" s="359" t="s">
        <v>537</v>
      </c>
      <c r="E12" s="360">
        <v>17.32</v>
      </c>
      <c r="F12" s="361">
        <f t="shared" si="0"/>
        <v>0</v>
      </c>
      <c r="G12" s="362"/>
      <c r="H12" s="362">
        <v>34</v>
      </c>
      <c r="I12" s="362">
        <v>100</v>
      </c>
      <c r="J12" s="363">
        <f t="shared" si="2"/>
        <v>17.32</v>
      </c>
      <c r="K12" s="364">
        <f t="shared" si="3"/>
        <v>2.3555199999999998</v>
      </c>
      <c r="L12" s="365">
        <f t="shared" si="1"/>
        <v>19.675519999999999</v>
      </c>
      <c r="M12" s="366"/>
      <c r="N12" s="366"/>
      <c r="O12" s="366"/>
      <c r="P12" s="366"/>
      <c r="Q12" s="366"/>
      <c r="R12" s="367"/>
      <c r="S12" s="223"/>
      <c r="T12" s="223"/>
      <c r="U12" s="223"/>
      <c r="V12" s="223"/>
      <c r="W12" s="223"/>
      <c r="X12" s="368">
        <v>0.04</v>
      </c>
      <c r="Y12" s="223">
        <v>13.73</v>
      </c>
      <c r="Z12" s="223">
        <v>3</v>
      </c>
      <c r="AA12" s="223" t="s">
        <v>538</v>
      </c>
      <c r="AB12" s="223" t="s">
        <v>539</v>
      </c>
      <c r="AE12" s="223" t="s">
        <v>540</v>
      </c>
      <c r="AF12" s="223" t="s">
        <v>493</v>
      </c>
    </row>
    <row r="13" spans="1:32">
      <c r="A13" s="356">
        <v>4</v>
      </c>
      <c r="B13" s="369" t="s">
        <v>541</v>
      </c>
      <c r="C13" s="358">
        <v>6</v>
      </c>
      <c r="D13" s="359" t="s">
        <v>542</v>
      </c>
      <c r="E13" s="360">
        <v>13.73</v>
      </c>
      <c r="F13" s="361">
        <f t="shared" si="0"/>
        <v>0</v>
      </c>
      <c r="G13" s="362"/>
      <c r="H13" s="362">
        <v>24</v>
      </c>
      <c r="I13" s="362">
        <v>100</v>
      </c>
      <c r="J13" s="363">
        <f t="shared" si="2"/>
        <v>13.73</v>
      </c>
      <c r="K13" s="364">
        <f t="shared" si="3"/>
        <v>1.3180799999999999</v>
      </c>
      <c r="L13" s="365">
        <f t="shared" si="1"/>
        <v>15.048080000000001</v>
      </c>
      <c r="M13" s="366"/>
      <c r="N13" s="366"/>
      <c r="O13" s="366"/>
      <c r="P13" s="366"/>
      <c r="Q13" s="366"/>
      <c r="R13" s="367"/>
      <c r="S13" s="223"/>
      <c r="T13" s="223"/>
      <c r="U13" s="223"/>
      <c r="V13" s="223"/>
      <c r="W13" s="223">
        <v>0.55000000000000004</v>
      </c>
      <c r="X13" s="368">
        <v>0.05</v>
      </c>
      <c r="Y13" s="223">
        <v>13.65</v>
      </c>
      <c r="Z13" s="223">
        <v>4</v>
      </c>
      <c r="AE13" s="223" t="s">
        <v>543</v>
      </c>
      <c r="AF13" s="223" t="s">
        <v>531</v>
      </c>
    </row>
    <row r="14" spans="1:32">
      <c r="A14" s="356">
        <v>5</v>
      </c>
      <c r="B14" s="369" t="s">
        <v>544</v>
      </c>
      <c r="C14" s="358">
        <v>7</v>
      </c>
      <c r="D14" s="359" t="s">
        <v>545</v>
      </c>
      <c r="E14" s="360">
        <v>17.32</v>
      </c>
      <c r="F14" s="361">
        <f t="shared" si="0"/>
        <v>0</v>
      </c>
      <c r="G14" s="362"/>
      <c r="H14" s="362">
        <v>20</v>
      </c>
      <c r="I14" s="362">
        <v>50</v>
      </c>
      <c r="J14" s="363">
        <f t="shared" si="2"/>
        <v>8.66</v>
      </c>
      <c r="K14" s="364">
        <f t="shared" si="3"/>
        <v>0.69279999999999997</v>
      </c>
      <c r="L14" s="365">
        <f t="shared" si="1"/>
        <v>9.3528000000000002</v>
      </c>
      <c r="M14" s="366"/>
      <c r="N14" s="366"/>
      <c r="O14" s="366"/>
      <c r="P14" s="366"/>
      <c r="Q14" s="366"/>
      <c r="R14" s="367"/>
      <c r="S14" s="223"/>
      <c r="T14" s="223"/>
      <c r="U14" s="223"/>
      <c r="V14" s="223"/>
      <c r="W14" s="223">
        <v>0.54</v>
      </c>
      <c r="X14" s="368">
        <v>0.06</v>
      </c>
      <c r="Y14" s="223">
        <v>13.42</v>
      </c>
      <c r="Z14" s="223">
        <v>5</v>
      </c>
      <c r="AF14" s="223" t="s">
        <v>545</v>
      </c>
    </row>
    <row r="15" spans="1:32">
      <c r="A15" s="356">
        <v>6</v>
      </c>
      <c r="B15" s="369" t="s">
        <v>546</v>
      </c>
      <c r="C15" s="358">
        <v>7</v>
      </c>
      <c r="D15" s="359" t="s">
        <v>545</v>
      </c>
      <c r="E15" s="360">
        <v>17.32</v>
      </c>
      <c r="F15" s="361">
        <f t="shared" si="0"/>
        <v>0</v>
      </c>
      <c r="G15" s="362"/>
      <c r="H15" s="362">
        <v>7</v>
      </c>
      <c r="I15" s="362">
        <v>100</v>
      </c>
      <c r="J15" s="363">
        <f t="shared" si="2"/>
        <v>17.32</v>
      </c>
      <c r="K15" s="364">
        <f t="shared" si="3"/>
        <v>0.48496000000000006</v>
      </c>
      <c r="L15" s="365">
        <f t="shared" si="1"/>
        <v>17.804960000000001</v>
      </c>
      <c r="M15" s="366"/>
      <c r="N15" s="366"/>
      <c r="O15" s="366"/>
      <c r="P15" s="366"/>
      <c r="Q15" s="366"/>
      <c r="R15" s="367"/>
      <c r="S15" s="223"/>
      <c r="T15" s="223"/>
      <c r="U15" s="223"/>
      <c r="V15" s="223"/>
      <c r="W15" s="223"/>
      <c r="X15" s="368">
        <v>0.08</v>
      </c>
      <c r="Y15" s="223">
        <v>11.15</v>
      </c>
      <c r="Z15" s="223">
        <v>6</v>
      </c>
      <c r="AF15" s="223" t="s">
        <v>547</v>
      </c>
    </row>
    <row r="16" spans="1:32">
      <c r="A16" s="356">
        <v>7</v>
      </c>
      <c r="B16" s="369" t="s">
        <v>548</v>
      </c>
      <c r="C16" s="358">
        <v>6</v>
      </c>
      <c r="D16" s="359" t="s">
        <v>545</v>
      </c>
      <c r="E16" s="360">
        <v>17.32</v>
      </c>
      <c r="F16" s="361">
        <f t="shared" si="0"/>
        <v>0</v>
      </c>
      <c r="G16" s="362"/>
      <c r="H16" s="362">
        <v>12</v>
      </c>
      <c r="I16" s="362">
        <v>100</v>
      </c>
      <c r="J16" s="363">
        <f t="shared" si="2"/>
        <v>17.32</v>
      </c>
      <c r="K16" s="364">
        <f t="shared" si="3"/>
        <v>0.83135999999999999</v>
      </c>
      <c r="L16" s="365">
        <f t="shared" si="1"/>
        <v>18.15136</v>
      </c>
      <c r="M16" s="366"/>
      <c r="N16" s="366"/>
      <c r="O16" s="366"/>
      <c r="P16" s="366"/>
      <c r="Q16" s="366"/>
      <c r="R16" s="367"/>
      <c r="S16" s="223"/>
      <c r="T16" s="223"/>
      <c r="U16" s="223"/>
      <c r="V16" s="223"/>
      <c r="W16" s="223"/>
      <c r="X16" s="368">
        <v>0.1</v>
      </c>
      <c r="Y16" s="223">
        <v>9.85</v>
      </c>
      <c r="Z16" s="223">
        <v>7</v>
      </c>
      <c r="AF16" s="223" t="s">
        <v>537</v>
      </c>
    </row>
    <row r="17" spans="1:32">
      <c r="A17" s="356">
        <v>8</v>
      </c>
      <c r="B17" s="369" t="s">
        <v>549</v>
      </c>
      <c r="C17" s="358">
        <v>4</v>
      </c>
      <c r="D17" s="359" t="s">
        <v>550</v>
      </c>
      <c r="E17" s="360">
        <v>8.6199999999999992</v>
      </c>
      <c r="F17" s="361">
        <f t="shared" si="0"/>
        <v>0</v>
      </c>
      <c r="G17" s="362"/>
      <c r="H17" s="362">
        <v>7</v>
      </c>
      <c r="I17" s="362">
        <v>100</v>
      </c>
      <c r="J17" s="363">
        <f t="shared" si="2"/>
        <v>8.6199999999999992</v>
      </c>
      <c r="K17" s="364">
        <f t="shared" si="3"/>
        <v>0.24135999999999999</v>
      </c>
      <c r="L17" s="365">
        <f t="shared" si="1"/>
        <v>8.8613599999999995</v>
      </c>
      <c r="M17" s="366"/>
      <c r="N17" s="366"/>
      <c r="O17" s="366"/>
      <c r="P17" s="366"/>
      <c r="Q17" s="366"/>
      <c r="R17" s="367"/>
      <c r="S17" s="223"/>
      <c r="T17" s="223"/>
      <c r="U17" s="223"/>
      <c r="V17" s="223"/>
      <c r="W17" s="223"/>
      <c r="X17" s="368">
        <v>0.2</v>
      </c>
      <c r="Y17" s="223">
        <v>9.16</v>
      </c>
      <c r="AF17" s="223" t="s">
        <v>542</v>
      </c>
    </row>
    <row r="18" spans="1:32">
      <c r="A18" s="356">
        <v>9</v>
      </c>
      <c r="B18" s="369" t="s">
        <v>551</v>
      </c>
      <c r="C18" s="358">
        <v>7</v>
      </c>
      <c r="D18" s="359" t="s">
        <v>547</v>
      </c>
      <c r="E18" s="360">
        <v>17.32</v>
      </c>
      <c r="F18" s="361">
        <f t="shared" si="0"/>
        <v>0</v>
      </c>
      <c r="G18" s="362"/>
      <c r="H18" s="362">
        <v>36</v>
      </c>
      <c r="I18" s="362">
        <v>100</v>
      </c>
      <c r="J18" s="363">
        <f t="shared" si="2"/>
        <v>17.32</v>
      </c>
      <c r="K18" s="364">
        <f t="shared" si="3"/>
        <v>2.4940799999999999</v>
      </c>
      <c r="L18" s="365">
        <f t="shared" si="1"/>
        <v>19.814080000000001</v>
      </c>
      <c r="M18" s="366"/>
      <c r="N18" s="366"/>
      <c r="O18" s="366"/>
      <c r="P18" s="366"/>
      <c r="Q18" s="366"/>
      <c r="R18" s="367"/>
      <c r="S18" s="223"/>
      <c r="T18" s="223"/>
      <c r="U18" s="223"/>
      <c r="V18" s="223"/>
      <c r="W18" s="223"/>
      <c r="X18" s="370"/>
      <c r="Y18" s="223">
        <v>8.6199999999999992</v>
      </c>
      <c r="AF18" s="223" t="s">
        <v>550</v>
      </c>
    </row>
    <row r="19" spans="1:32">
      <c r="A19" s="356">
        <v>10</v>
      </c>
      <c r="B19" s="369" t="s">
        <v>552</v>
      </c>
      <c r="C19" s="358">
        <v>6</v>
      </c>
      <c r="D19" s="359" t="s">
        <v>529</v>
      </c>
      <c r="E19" s="360">
        <v>14.88</v>
      </c>
      <c r="F19" s="361">
        <f t="shared" si="0"/>
        <v>0</v>
      </c>
      <c r="G19" s="362">
        <v>0.6</v>
      </c>
      <c r="H19" s="362">
        <v>37</v>
      </c>
      <c r="I19" s="362">
        <v>100</v>
      </c>
      <c r="J19" s="363">
        <f t="shared" si="2"/>
        <v>15.48</v>
      </c>
      <c r="K19" s="364">
        <f t="shared" si="3"/>
        <v>2.2910400000000002</v>
      </c>
      <c r="L19" s="365">
        <f t="shared" si="1"/>
        <v>17.771039999999999</v>
      </c>
      <c r="M19" s="366"/>
      <c r="N19" s="366"/>
      <c r="O19" s="366"/>
      <c r="P19" s="366"/>
      <c r="Q19" s="366"/>
      <c r="R19" s="367"/>
      <c r="S19" s="223"/>
      <c r="T19" s="223"/>
      <c r="U19" s="223"/>
      <c r="V19" s="223"/>
      <c r="W19" s="223"/>
      <c r="X19" s="370"/>
      <c r="Y19" s="223">
        <v>7.82</v>
      </c>
      <c r="AF19" s="223" t="s">
        <v>553</v>
      </c>
    </row>
    <row r="20" spans="1:32">
      <c r="A20" s="356">
        <v>11</v>
      </c>
      <c r="B20" s="369" t="s">
        <v>86</v>
      </c>
      <c r="C20" s="358">
        <v>6</v>
      </c>
      <c r="D20" s="359" t="s">
        <v>529</v>
      </c>
      <c r="E20" s="360">
        <v>14.88</v>
      </c>
      <c r="F20" s="361">
        <f t="shared" si="0"/>
        <v>0</v>
      </c>
      <c r="G20" s="362">
        <v>0.6</v>
      </c>
      <c r="H20" s="362">
        <v>39</v>
      </c>
      <c r="I20" s="362">
        <v>100</v>
      </c>
      <c r="J20" s="363">
        <f t="shared" si="2"/>
        <v>15.48</v>
      </c>
      <c r="K20" s="364">
        <f t="shared" si="3"/>
        <v>2.4148800000000001</v>
      </c>
      <c r="L20" s="365">
        <f t="shared" si="1"/>
        <v>17.894880000000001</v>
      </c>
      <c r="M20" s="366"/>
      <c r="N20" s="366"/>
      <c r="O20" s="366"/>
      <c r="P20" s="366"/>
      <c r="Q20" s="366"/>
      <c r="R20" s="367"/>
      <c r="S20" s="223"/>
      <c r="T20" s="223"/>
      <c r="U20" s="223"/>
      <c r="V20" s="223"/>
      <c r="W20" s="223"/>
      <c r="X20" s="370"/>
      <c r="Y20" s="223">
        <v>6.83</v>
      </c>
      <c r="AF20" s="223" t="s">
        <v>554</v>
      </c>
    </row>
    <row r="21" spans="1:32">
      <c r="A21" s="356">
        <v>12</v>
      </c>
      <c r="B21" s="369" t="s">
        <v>193</v>
      </c>
      <c r="C21" s="358">
        <v>7</v>
      </c>
      <c r="D21" s="359" t="s">
        <v>529</v>
      </c>
      <c r="E21" s="360">
        <v>17.32</v>
      </c>
      <c r="F21" s="361">
        <f t="shared" si="0"/>
        <v>0</v>
      </c>
      <c r="G21" s="362">
        <v>0.69</v>
      </c>
      <c r="H21" s="362">
        <v>9</v>
      </c>
      <c r="I21" s="362">
        <v>100</v>
      </c>
      <c r="J21" s="363">
        <f t="shared" si="2"/>
        <v>18.010000000000002</v>
      </c>
      <c r="K21" s="364">
        <f t="shared" si="3"/>
        <v>0.64836000000000005</v>
      </c>
      <c r="L21" s="365">
        <f t="shared" si="1"/>
        <v>18.658360000000002</v>
      </c>
      <c r="M21" s="366"/>
      <c r="N21" s="366"/>
      <c r="O21" s="366"/>
      <c r="P21" s="366"/>
      <c r="Q21" s="366"/>
      <c r="R21" s="367"/>
      <c r="S21" s="223"/>
      <c r="T21" s="223"/>
      <c r="U21" s="223"/>
      <c r="V21" s="223"/>
      <c r="W21" s="223"/>
      <c r="X21" s="370"/>
      <c r="Y21" s="223">
        <v>6.3</v>
      </c>
      <c r="AF21" s="223" t="s">
        <v>555</v>
      </c>
    </row>
    <row r="22" spans="1:32">
      <c r="A22" s="356">
        <v>13</v>
      </c>
      <c r="B22" s="369" t="s">
        <v>10</v>
      </c>
      <c r="C22" s="358">
        <v>7</v>
      </c>
      <c r="D22" s="359" t="s">
        <v>529</v>
      </c>
      <c r="E22" s="360">
        <v>17.32</v>
      </c>
      <c r="F22" s="361">
        <f t="shared" si="0"/>
        <v>0</v>
      </c>
      <c r="G22" s="362">
        <v>0.69</v>
      </c>
      <c r="H22" s="362">
        <v>36</v>
      </c>
      <c r="I22" s="362">
        <v>100</v>
      </c>
      <c r="J22" s="363">
        <f t="shared" si="2"/>
        <v>18.010000000000002</v>
      </c>
      <c r="K22" s="364">
        <f t="shared" si="3"/>
        <v>2.5934400000000002</v>
      </c>
      <c r="L22" s="365">
        <f t="shared" si="1"/>
        <v>20.603440000000003</v>
      </c>
      <c r="M22" s="366"/>
      <c r="N22" s="366"/>
      <c r="O22" s="366"/>
      <c r="P22" s="366"/>
      <c r="Q22" s="366"/>
      <c r="R22" s="367"/>
      <c r="S22" s="223"/>
      <c r="T22" s="223"/>
      <c r="U22" s="223"/>
      <c r="V22" s="223"/>
      <c r="W22" s="223"/>
      <c r="X22" s="370"/>
      <c r="Y22" s="223">
        <v>5.99</v>
      </c>
      <c r="AF22" s="223" t="s">
        <v>556</v>
      </c>
    </row>
    <row r="23" spans="1:32">
      <c r="A23" s="356">
        <v>14</v>
      </c>
      <c r="B23" s="369" t="s">
        <v>85</v>
      </c>
      <c r="C23" s="358">
        <v>7</v>
      </c>
      <c r="D23" s="359" t="s">
        <v>529</v>
      </c>
      <c r="E23" s="360">
        <v>17.32</v>
      </c>
      <c r="F23" s="361">
        <f t="shared" si="0"/>
        <v>0</v>
      </c>
      <c r="G23" s="362">
        <v>0.69</v>
      </c>
      <c r="H23" s="362">
        <v>13</v>
      </c>
      <c r="I23" s="362">
        <v>100</v>
      </c>
      <c r="J23" s="363">
        <f t="shared" si="2"/>
        <v>18.010000000000002</v>
      </c>
      <c r="K23" s="364">
        <f t="shared" si="3"/>
        <v>0.93652000000000013</v>
      </c>
      <c r="L23" s="365">
        <f t="shared" si="1"/>
        <v>18.946520000000003</v>
      </c>
      <c r="M23" s="366"/>
      <c r="N23" s="366"/>
      <c r="O23" s="366"/>
      <c r="P23" s="366"/>
      <c r="Q23" s="366"/>
      <c r="R23" s="367"/>
      <c r="S23" s="223"/>
      <c r="T23" s="223"/>
      <c r="U23" s="223"/>
      <c r="V23" s="223"/>
      <c r="W23" s="223"/>
      <c r="X23" s="370"/>
      <c r="AF23" s="223" t="s">
        <v>557</v>
      </c>
    </row>
    <row r="24" spans="1:32">
      <c r="A24" s="356">
        <v>15</v>
      </c>
      <c r="B24" s="369" t="s">
        <v>81</v>
      </c>
      <c r="C24" s="358">
        <v>7</v>
      </c>
      <c r="D24" s="359" t="s">
        <v>529</v>
      </c>
      <c r="E24" s="360">
        <v>17.32</v>
      </c>
      <c r="F24" s="361">
        <f t="shared" si="0"/>
        <v>0</v>
      </c>
      <c r="G24" s="362">
        <v>0.69</v>
      </c>
      <c r="H24" s="362">
        <v>24</v>
      </c>
      <c r="I24" s="362">
        <v>100</v>
      </c>
      <c r="J24" s="363">
        <f t="shared" si="2"/>
        <v>18.010000000000002</v>
      </c>
      <c r="K24" s="364">
        <f t="shared" si="3"/>
        <v>1.7289600000000001</v>
      </c>
      <c r="L24" s="365">
        <f t="shared" si="1"/>
        <v>19.738960000000002</v>
      </c>
      <c r="M24" s="366"/>
      <c r="N24" s="366"/>
      <c r="O24" s="366"/>
      <c r="P24" s="366"/>
      <c r="Q24" s="366"/>
      <c r="R24" s="367"/>
      <c r="S24" s="223"/>
      <c r="T24" s="223"/>
      <c r="U24" s="223"/>
      <c r="V24" s="223"/>
      <c r="W24" s="223"/>
      <c r="X24" s="370"/>
      <c r="AF24" s="223" t="s">
        <v>558</v>
      </c>
    </row>
    <row r="25" spans="1:32">
      <c r="A25" s="356">
        <v>16</v>
      </c>
      <c r="B25" s="369" t="s">
        <v>11</v>
      </c>
      <c r="C25" s="358">
        <v>6</v>
      </c>
      <c r="D25" s="359" t="s">
        <v>529</v>
      </c>
      <c r="E25" s="360">
        <v>14.88</v>
      </c>
      <c r="F25" s="361">
        <f t="shared" si="0"/>
        <v>0</v>
      </c>
      <c r="G25" s="362">
        <v>0.6</v>
      </c>
      <c r="H25" s="362">
        <v>27</v>
      </c>
      <c r="I25" s="362">
        <v>100</v>
      </c>
      <c r="J25" s="363">
        <f t="shared" si="2"/>
        <v>15.48</v>
      </c>
      <c r="K25" s="364">
        <f t="shared" si="3"/>
        <v>1.6718400000000002</v>
      </c>
      <c r="L25" s="365">
        <f t="shared" si="1"/>
        <v>17.15184</v>
      </c>
      <c r="M25" s="366"/>
      <c r="N25" s="366"/>
      <c r="O25" s="366"/>
      <c r="P25" s="366"/>
      <c r="Q25" s="366"/>
      <c r="R25" s="367"/>
      <c r="S25" s="223"/>
      <c r="T25" s="223"/>
      <c r="U25" s="223"/>
      <c r="V25" s="223"/>
      <c r="W25" s="223"/>
      <c r="X25" s="370"/>
      <c r="AF25" s="223" t="s">
        <v>559</v>
      </c>
    </row>
    <row r="26" spans="1:32">
      <c r="A26" s="356">
        <v>17</v>
      </c>
      <c r="B26" s="369" t="s">
        <v>560</v>
      </c>
      <c r="C26" s="358">
        <v>7</v>
      </c>
      <c r="D26" s="359" t="s">
        <v>529</v>
      </c>
      <c r="E26" s="360">
        <v>17.32</v>
      </c>
      <c r="F26" s="361">
        <f t="shared" si="0"/>
        <v>0</v>
      </c>
      <c r="G26" s="362">
        <v>0.69</v>
      </c>
      <c r="H26" s="362">
        <v>7</v>
      </c>
      <c r="I26" s="362">
        <v>100</v>
      </c>
      <c r="J26" s="363">
        <f t="shared" si="2"/>
        <v>18.010000000000002</v>
      </c>
      <c r="K26" s="364">
        <f t="shared" si="3"/>
        <v>0.50428000000000006</v>
      </c>
      <c r="L26" s="365">
        <f t="shared" si="1"/>
        <v>18.514280000000003</v>
      </c>
      <c r="M26" s="366"/>
      <c r="N26" s="366"/>
      <c r="O26" s="366"/>
      <c r="P26" s="366"/>
      <c r="Q26" s="366"/>
      <c r="R26" s="367"/>
      <c r="S26" s="223"/>
      <c r="T26" s="223"/>
      <c r="U26" s="223"/>
      <c r="V26" s="223"/>
      <c r="W26" s="223"/>
      <c r="X26" s="223"/>
      <c r="AF26" s="223" t="s">
        <v>561</v>
      </c>
    </row>
    <row r="27" spans="1:32">
      <c r="A27" s="356">
        <v>18</v>
      </c>
      <c r="B27" s="369" t="s">
        <v>72</v>
      </c>
      <c r="C27" s="358">
        <v>7</v>
      </c>
      <c r="D27" s="359" t="s">
        <v>529</v>
      </c>
      <c r="E27" s="360">
        <v>17.32</v>
      </c>
      <c r="F27" s="361">
        <f t="shared" si="0"/>
        <v>0</v>
      </c>
      <c r="G27" s="362">
        <v>0.69</v>
      </c>
      <c r="H27" s="362">
        <v>25</v>
      </c>
      <c r="I27" s="362">
        <v>100</v>
      </c>
      <c r="J27" s="363">
        <f t="shared" si="2"/>
        <v>18.010000000000002</v>
      </c>
      <c r="K27" s="364">
        <f t="shared" si="3"/>
        <v>1.8010000000000002</v>
      </c>
      <c r="L27" s="365">
        <f t="shared" si="1"/>
        <v>19.811</v>
      </c>
      <c r="M27" s="366"/>
      <c r="N27" s="366"/>
      <c r="O27" s="366"/>
      <c r="P27" s="366"/>
      <c r="Q27" s="366"/>
      <c r="R27" s="367"/>
      <c r="S27" s="223"/>
      <c r="T27" s="223"/>
      <c r="U27" s="223"/>
      <c r="V27" s="223"/>
      <c r="W27" s="223"/>
      <c r="X27" s="223"/>
      <c r="AF27" s="223" t="s">
        <v>562</v>
      </c>
    </row>
    <row r="28" spans="1:32">
      <c r="A28" s="356">
        <v>19</v>
      </c>
      <c r="B28" s="369" t="s">
        <v>9</v>
      </c>
      <c r="C28" s="358">
        <v>7</v>
      </c>
      <c r="D28" s="359" t="s">
        <v>529</v>
      </c>
      <c r="E28" s="360">
        <v>17.32</v>
      </c>
      <c r="F28" s="361">
        <f t="shared" si="0"/>
        <v>0</v>
      </c>
      <c r="G28" s="362">
        <v>0.69</v>
      </c>
      <c r="H28" s="362">
        <v>33</v>
      </c>
      <c r="I28" s="362">
        <v>100</v>
      </c>
      <c r="J28" s="363">
        <f t="shared" si="2"/>
        <v>18.010000000000002</v>
      </c>
      <c r="K28" s="364">
        <f t="shared" si="3"/>
        <v>2.3773200000000001</v>
      </c>
      <c r="L28" s="365">
        <f t="shared" si="1"/>
        <v>20.387320000000003</v>
      </c>
      <c r="M28" s="366"/>
      <c r="N28" s="366"/>
      <c r="O28" s="366"/>
      <c r="P28" s="366"/>
      <c r="Q28" s="366"/>
      <c r="R28" s="367"/>
      <c r="S28" s="223"/>
      <c r="T28" s="223"/>
      <c r="U28" s="223"/>
      <c r="V28" s="223"/>
      <c r="W28" s="223"/>
      <c r="X28" s="223"/>
      <c r="AF28" s="223" t="s">
        <v>563</v>
      </c>
    </row>
    <row r="29" spans="1:32">
      <c r="A29" s="356">
        <v>20</v>
      </c>
      <c r="B29" s="369" t="s">
        <v>84</v>
      </c>
      <c r="C29" s="358">
        <v>6</v>
      </c>
      <c r="D29" s="359" t="s">
        <v>529</v>
      </c>
      <c r="E29" s="360">
        <v>14.88</v>
      </c>
      <c r="F29" s="361">
        <f t="shared" si="0"/>
        <v>0</v>
      </c>
      <c r="G29" s="362">
        <v>0.6</v>
      </c>
      <c r="H29" s="362">
        <v>31</v>
      </c>
      <c r="I29" s="362">
        <v>100</v>
      </c>
      <c r="J29" s="363">
        <f t="shared" si="2"/>
        <v>15.48</v>
      </c>
      <c r="K29" s="364">
        <f t="shared" si="3"/>
        <v>1.9195200000000001</v>
      </c>
      <c r="L29" s="365">
        <f t="shared" si="1"/>
        <v>17.399519999999999</v>
      </c>
      <c r="M29" s="366"/>
      <c r="N29" s="366"/>
      <c r="O29" s="366"/>
      <c r="P29" s="366"/>
      <c r="Q29" s="366"/>
      <c r="R29" s="367"/>
      <c r="S29" s="223"/>
      <c r="T29" s="223"/>
      <c r="U29" s="223"/>
      <c r="V29" s="223"/>
      <c r="W29" s="223"/>
      <c r="X29" s="223"/>
    </row>
    <row r="30" spans="1:32">
      <c r="A30" s="356">
        <v>21</v>
      </c>
      <c r="B30" s="369" t="s">
        <v>74</v>
      </c>
      <c r="C30" s="358">
        <v>7</v>
      </c>
      <c r="D30" s="359" t="s">
        <v>529</v>
      </c>
      <c r="E30" s="360">
        <v>17.32</v>
      </c>
      <c r="F30" s="361">
        <f t="shared" si="0"/>
        <v>0</v>
      </c>
      <c r="G30" s="362">
        <v>0.69</v>
      </c>
      <c r="H30" s="362">
        <v>20</v>
      </c>
      <c r="I30" s="362">
        <v>100</v>
      </c>
      <c r="J30" s="363">
        <f t="shared" si="2"/>
        <v>18.010000000000002</v>
      </c>
      <c r="K30" s="364">
        <f t="shared" si="3"/>
        <v>1.4408000000000003</v>
      </c>
      <c r="L30" s="365">
        <f t="shared" si="1"/>
        <v>19.450800000000001</v>
      </c>
      <c r="M30" s="366"/>
      <c r="N30" s="366"/>
      <c r="O30" s="366"/>
      <c r="P30" s="366"/>
      <c r="Q30" s="366"/>
      <c r="R30" s="367"/>
      <c r="S30" s="223"/>
      <c r="T30" s="223"/>
      <c r="U30" s="223"/>
      <c r="V30" s="223"/>
      <c r="W30" s="223"/>
      <c r="X30" s="223"/>
    </row>
    <row r="31" spans="1:32">
      <c r="A31" s="356">
        <v>22</v>
      </c>
      <c r="B31" s="369" t="s">
        <v>564</v>
      </c>
      <c r="C31" s="358">
        <v>7</v>
      </c>
      <c r="D31" s="359" t="s">
        <v>529</v>
      </c>
      <c r="E31" s="360">
        <v>17.32</v>
      </c>
      <c r="F31" s="361">
        <f t="shared" si="0"/>
        <v>0</v>
      </c>
      <c r="G31" s="362">
        <v>0.69</v>
      </c>
      <c r="H31" s="362">
        <v>16</v>
      </c>
      <c r="I31" s="362">
        <v>100</v>
      </c>
      <c r="J31" s="363">
        <f t="shared" si="2"/>
        <v>18.010000000000002</v>
      </c>
      <c r="K31" s="364">
        <f t="shared" si="3"/>
        <v>1.1526400000000001</v>
      </c>
      <c r="L31" s="365">
        <f t="shared" si="1"/>
        <v>19.162640000000003</v>
      </c>
      <c r="M31" s="366"/>
      <c r="N31" s="366"/>
      <c r="O31" s="366"/>
      <c r="P31" s="366"/>
      <c r="Q31" s="366"/>
      <c r="R31" s="367"/>
      <c r="S31" s="223"/>
      <c r="T31" s="223"/>
      <c r="U31" s="223"/>
      <c r="V31" s="223"/>
      <c r="W31" s="223"/>
      <c r="X31" s="223"/>
    </row>
    <row r="32" spans="1:32">
      <c r="A32" s="356">
        <v>23</v>
      </c>
      <c r="B32" s="369" t="s">
        <v>70</v>
      </c>
      <c r="C32" s="358">
        <v>7</v>
      </c>
      <c r="D32" s="359" t="s">
        <v>529</v>
      </c>
      <c r="E32" s="360">
        <v>17.32</v>
      </c>
      <c r="F32" s="361">
        <f t="shared" si="0"/>
        <v>0.69279999999999997</v>
      </c>
      <c r="G32" s="362">
        <v>0.69</v>
      </c>
      <c r="H32" s="362">
        <v>33</v>
      </c>
      <c r="I32" s="362">
        <v>100</v>
      </c>
      <c r="J32" s="363">
        <f t="shared" si="2"/>
        <v>18.7028</v>
      </c>
      <c r="K32" s="364">
        <f t="shared" si="3"/>
        <v>2.4687696000000003</v>
      </c>
      <c r="L32" s="365">
        <f t="shared" si="1"/>
        <v>21.171569600000002</v>
      </c>
      <c r="M32" s="366"/>
      <c r="N32" s="366"/>
      <c r="O32" s="366"/>
      <c r="P32" s="366"/>
      <c r="Q32" s="366" t="s">
        <v>540</v>
      </c>
      <c r="R32" s="367"/>
      <c r="S32" s="223"/>
      <c r="T32" s="223"/>
      <c r="U32" s="223"/>
      <c r="V32" s="223"/>
      <c r="W32" s="223"/>
      <c r="X32" s="223"/>
    </row>
    <row r="33" spans="1:24">
      <c r="A33" s="356">
        <v>24</v>
      </c>
      <c r="B33" s="369" t="s">
        <v>80</v>
      </c>
      <c r="C33" s="358">
        <v>6</v>
      </c>
      <c r="D33" s="359" t="s">
        <v>529</v>
      </c>
      <c r="E33" s="360">
        <v>14.88</v>
      </c>
      <c r="F33" s="361">
        <f t="shared" si="0"/>
        <v>0</v>
      </c>
      <c r="G33" s="362">
        <v>0.6</v>
      </c>
      <c r="H33" s="362">
        <v>33</v>
      </c>
      <c r="I33" s="362">
        <v>100</v>
      </c>
      <c r="J33" s="363">
        <f t="shared" si="2"/>
        <v>15.48</v>
      </c>
      <c r="K33" s="364">
        <f t="shared" si="3"/>
        <v>2.0433600000000003</v>
      </c>
      <c r="L33" s="365">
        <f t="shared" si="1"/>
        <v>17.52336</v>
      </c>
      <c r="M33" s="366"/>
      <c r="N33" s="366"/>
      <c r="O33" s="366"/>
      <c r="P33" s="366"/>
      <c r="Q33" s="366"/>
      <c r="R33" s="367"/>
      <c r="S33" s="223"/>
      <c r="T33" s="223"/>
      <c r="U33" s="223"/>
      <c r="V33" s="223"/>
      <c r="W33" s="223"/>
      <c r="X33" s="223"/>
    </row>
    <row r="34" spans="1:24">
      <c r="A34" s="356">
        <v>25</v>
      </c>
      <c r="B34" s="369" t="s">
        <v>6</v>
      </c>
      <c r="C34" s="358">
        <v>7</v>
      </c>
      <c r="D34" s="359" t="s">
        <v>529</v>
      </c>
      <c r="E34" s="360">
        <v>17.32</v>
      </c>
      <c r="F34" s="361">
        <f t="shared" si="0"/>
        <v>0</v>
      </c>
      <c r="G34" s="362">
        <v>0.69</v>
      </c>
      <c r="H34" s="362">
        <v>23</v>
      </c>
      <c r="I34" s="362">
        <v>100</v>
      </c>
      <c r="J34" s="363">
        <f t="shared" si="2"/>
        <v>18.010000000000002</v>
      </c>
      <c r="K34" s="364">
        <f t="shared" si="3"/>
        <v>1.6569200000000002</v>
      </c>
      <c r="L34" s="365">
        <f t="shared" si="1"/>
        <v>19.666920000000001</v>
      </c>
      <c r="M34" s="366"/>
      <c r="N34" s="366"/>
      <c r="O34" s="366"/>
      <c r="P34" s="366"/>
      <c r="Q34" s="366"/>
      <c r="R34" s="367"/>
      <c r="S34" s="223"/>
      <c r="T34" s="223"/>
      <c r="U34" s="223"/>
      <c r="V34" s="223"/>
      <c r="W34" s="223"/>
      <c r="X34" s="223"/>
    </row>
    <row r="35" spans="1:24">
      <c r="A35" s="356">
        <v>26</v>
      </c>
      <c r="B35" s="369" t="s">
        <v>87</v>
      </c>
      <c r="C35" s="358">
        <v>7</v>
      </c>
      <c r="D35" s="359" t="s">
        <v>529</v>
      </c>
      <c r="E35" s="360">
        <v>17.32</v>
      </c>
      <c r="F35" s="361">
        <f t="shared" si="0"/>
        <v>0</v>
      </c>
      <c r="G35" s="362">
        <v>0.69</v>
      </c>
      <c r="H35" s="362">
        <v>16</v>
      </c>
      <c r="I35" s="362">
        <v>100</v>
      </c>
      <c r="J35" s="363">
        <f t="shared" si="2"/>
        <v>18.010000000000002</v>
      </c>
      <c r="K35" s="364">
        <f t="shared" si="3"/>
        <v>1.1526400000000001</v>
      </c>
      <c r="L35" s="365">
        <f t="shared" si="1"/>
        <v>19.162640000000003</v>
      </c>
      <c r="M35" s="366"/>
      <c r="N35" s="366"/>
      <c r="O35" s="366"/>
      <c r="P35" s="366"/>
      <c r="Q35" s="366"/>
      <c r="R35" s="367"/>
      <c r="S35" s="223"/>
      <c r="T35" s="223"/>
      <c r="U35" s="223"/>
      <c r="V35" s="223"/>
      <c r="W35" s="223"/>
      <c r="X35" s="223"/>
    </row>
    <row r="36" spans="1:24">
      <c r="A36" s="356">
        <v>27</v>
      </c>
      <c r="B36" s="369" t="s">
        <v>73</v>
      </c>
      <c r="C36" s="358">
        <v>7</v>
      </c>
      <c r="D36" s="359" t="s">
        <v>529</v>
      </c>
      <c r="E36" s="360">
        <v>17.32</v>
      </c>
      <c r="F36" s="361">
        <f t="shared" si="0"/>
        <v>0</v>
      </c>
      <c r="G36" s="362">
        <v>0.69</v>
      </c>
      <c r="H36" s="362">
        <v>14</v>
      </c>
      <c r="I36" s="362">
        <v>100</v>
      </c>
      <c r="J36" s="363">
        <f t="shared" si="2"/>
        <v>18.010000000000002</v>
      </c>
      <c r="K36" s="364">
        <f t="shared" si="3"/>
        <v>1.0085600000000001</v>
      </c>
      <c r="L36" s="365">
        <f t="shared" si="1"/>
        <v>19.018560000000001</v>
      </c>
      <c r="M36" s="366"/>
      <c r="N36" s="366"/>
      <c r="O36" s="366"/>
      <c r="P36" s="366"/>
      <c r="Q36" s="366"/>
      <c r="R36" s="367"/>
      <c r="S36" s="223"/>
      <c r="T36" s="223"/>
      <c r="U36" s="223"/>
      <c r="V36" s="223"/>
      <c r="W36" s="223"/>
      <c r="X36" s="223"/>
    </row>
    <row r="37" spans="1:24">
      <c r="A37" s="356">
        <v>28</v>
      </c>
      <c r="B37" s="369" t="s">
        <v>75</v>
      </c>
      <c r="C37" s="358">
        <v>7</v>
      </c>
      <c r="D37" s="359" t="s">
        <v>529</v>
      </c>
      <c r="E37" s="360">
        <v>17.32</v>
      </c>
      <c r="F37" s="361">
        <f t="shared" si="0"/>
        <v>0</v>
      </c>
      <c r="G37" s="362">
        <v>0.69</v>
      </c>
      <c r="H37" s="362">
        <v>13</v>
      </c>
      <c r="I37" s="362">
        <v>100</v>
      </c>
      <c r="J37" s="363">
        <f t="shared" si="2"/>
        <v>18.010000000000002</v>
      </c>
      <c r="K37" s="364">
        <f t="shared" si="3"/>
        <v>0.93652000000000013</v>
      </c>
      <c r="L37" s="365">
        <f t="shared" si="1"/>
        <v>18.946520000000003</v>
      </c>
      <c r="M37" s="366"/>
      <c r="N37" s="366"/>
      <c r="O37" s="366"/>
      <c r="P37" s="366"/>
      <c r="Q37" s="366"/>
      <c r="R37" s="367"/>
      <c r="S37" s="223"/>
      <c r="T37" s="223"/>
      <c r="U37" s="223"/>
      <c r="V37" s="223"/>
      <c r="W37" s="223"/>
      <c r="X37" s="223"/>
    </row>
    <row r="38" spans="1:24">
      <c r="A38" s="356">
        <v>29</v>
      </c>
      <c r="B38" s="369" t="s">
        <v>79</v>
      </c>
      <c r="C38" s="358">
        <v>7</v>
      </c>
      <c r="D38" s="359" t="s">
        <v>529</v>
      </c>
      <c r="E38" s="360">
        <v>17.32</v>
      </c>
      <c r="F38" s="361">
        <f t="shared" si="0"/>
        <v>0</v>
      </c>
      <c r="G38" s="362">
        <v>0.69</v>
      </c>
      <c r="H38" s="362">
        <v>8</v>
      </c>
      <c r="I38" s="362">
        <v>100</v>
      </c>
      <c r="J38" s="363">
        <f t="shared" si="2"/>
        <v>18.010000000000002</v>
      </c>
      <c r="K38" s="364">
        <f t="shared" si="3"/>
        <v>0.57632000000000005</v>
      </c>
      <c r="L38" s="365">
        <f t="shared" si="1"/>
        <v>18.586320000000001</v>
      </c>
      <c r="M38" s="366"/>
      <c r="N38" s="366"/>
      <c r="O38" s="366"/>
      <c r="P38" s="366"/>
      <c r="Q38" s="366"/>
      <c r="R38" s="367"/>
      <c r="S38" s="223"/>
      <c r="T38" s="223"/>
      <c r="U38" s="223"/>
      <c r="V38" s="223"/>
      <c r="W38" s="223"/>
      <c r="X38" s="223"/>
    </row>
    <row r="39" spans="1:24">
      <c r="A39" s="356">
        <v>30</v>
      </c>
      <c r="B39" s="369" t="s">
        <v>83</v>
      </c>
      <c r="C39" s="358">
        <v>6</v>
      </c>
      <c r="D39" s="359" t="s">
        <v>529</v>
      </c>
      <c r="E39" s="360">
        <v>14.88</v>
      </c>
      <c r="F39" s="361">
        <f t="shared" si="0"/>
        <v>0</v>
      </c>
      <c r="G39" s="362">
        <v>0.6</v>
      </c>
      <c r="H39" s="362">
        <v>25</v>
      </c>
      <c r="I39" s="362">
        <v>100</v>
      </c>
      <c r="J39" s="363">
        <f t="shared" si="2"/>
        <v>15.48</v>
      </c>
      <c r="K39" s="364">
        <f t="shared" si="3"/>
        <v>1.548</v>
      </c>
      <c r="L39" s="365">
        <f t="shared" si="1"/>
        <v>17.027999999999999</v>
      </c>
      <c r="M39" s="366"/>
      <c r="N39" s="366"/>
      <c r="O39" s="366"/>
      <c r="P39" s="366"/>
      <c r="Q39" s="366"/>
      <c r="R39" s="367"/>
      <c r="S39" s="223"/>
      <c r="T39" s="223"/>
      <c r="U39" s="223"/>
      <c r="V39" s="223"/>
      <c r="W39" s="223"/>
      <c r="X39" s="223"/>
    </row>
    <row r="40" spans="1:24">
      <c r="A40" s="356">
        <v>31</v>
      </c>
      <c r="B40" s="369" t="s">
        <v>12</v>
      </c>
      <c r="C40" s="358">
        <v>7</v>
      </c>
      <c r="D40" s="359" t="s">
        <v>529</v>
      </c>
      <c r="E40" s="360">
        <v>17.32</v>
      </c>
      <c r="F40" s="361">
        <f t="shared" si="0"/>
        <v>0</v>
      </c>
      <c r="G40" s="362"/>
      <c r="H40" s="362">
        <v>13</v>
      </c>
      <c r="I40" s="362">
        <v>100</v>
      </c>
      <c r="J40" s="363">
        <f t="shared" si="2"/>
        <v>17.32</v>
      </c>
      <c r="K40" s="364">
        <f t="shared" si="3"/>
        <v>0.90064</v>
      </c>
      <c r="L40" s="365">
        <f t="shared" si="1"/>
        <v>18.22064</v>
      </c>
      <c r="M40" s="366"/>
      <c r="N40" s="366"/>
      <c r="O40" s="366"/>
      <c r="P40" s="366"/>
      <c r="Q40" s="366"/>
      <c r="R40" s="367"/>
      <c r="S40" s="223"/>
      <c r="T40" s="223"/>
      <c r="U40" s="223"/>
      <c r="V40" s="223"/>
      <c r="W40" s="223"/>
      <c r="X40" s="223"/>
    </row>
    <row r="41" spans="1:24">
      <c r="A41" s="356">
        <v>32</v>
      </c>
      <c r="B41" s="369" t="s">
        <v>89</v>
      </c>
      <c r="C41" s="358">
        <v>6</v>
      </c>
      <c r="D41" s="359" t="s">
        <v>529</v>
      </c>
      <c r="E41" s="360">
        <v>14.88</v>
      </c>
      <c r="F41" s="361">
        <f t="shared" si="0"/>
        <v>0</v>
      </c>
      <c r="G41" s="362"/>
      <c r="H41" s="362">
        <v>29</v>
      </c>
      <c r="I41" s="362">
        <v>100</v>
      </c>
      <c r="J41" s="363">
        <f t="shared" si="2"/>
        <v>14.88</v>
      </c>
      <c r="K41" s="364">
        <f t="shared" si="3"/>
        <v>1.7260800000000003</v>
      </c>
      <c r="L41" s="365">
        <f t="shared" si="1"/>
        <v>16.606080000000002</v>
      </c>
      <c r="M41" s="366"/>
      <c r="N41" s="366"/>
      <c r="O41" s="366"/>
      <c r="P41" s="366"/>
      <c r="Q41" s="366"/>
      <c r="R41" s="367"/>
      <c r="S41" s="223"/>
      <c r="T41" s="223"/>
      <c r="U41" s="223"/>
      <c r="V41" s="223"/>
      <c r="W41" s="223"/>
      <c r="X41" s="223"/>
    </row>
    <row r="42" spans="1:24">
      <c r="A42" s="356">
        <v>33</v>
      </c>
      <c r="B42" s="369" t="s">
        <v>565</v>
      </c>
      <c r="C42" s="358">
        <v>7</v>
      </c>
      <c r="D42" s="359" t="s">
        <v>529</v>
      </c>
      <c r="E42" s="360">
        <v>17.32</v>
      </c>
      <c r="F42" s="361">
        <f t="shared" si="0"/>
        <v>0</v>
      </c>
      <c r="G42" s="362"/>
      <c r="H42" s="362">
        <v>20</v>
      </c>
      <c r="I42" s="362">
        <v>100</v>
      </c>
      <c r="J42" s="363">
        <f t="shared" si="2"/>
        <v>17.32</v>
      </c>
      <c r="K42" s="364">
        <f t="shared" si="3"/>
        <v>1.3855999999999999</v>
      </c>
      <c r="L42" s="365">
        <f t="shared" si="1"/>
        <v>18.7056</v>
      </c>
      <c r="M42" s="366"/>
      <c r="N42" s="366"/>
      <c r="O42" s="366"/>
      <c r="P42" s="366"/>
      <c r="Q42" s="366"/>
      <c r="R42" s="367"/>
      <c r="S42" s="223"/>
      <c r="T42" s="223"/>
      <c r="U42" s="223"/>
      <c r="V42" s="223"/>
      <c r="W42" s="223"/>
      <c r="X42" s="223"/>
    </row>
    <row r="43" spans="1:24">
      <c r="A43" s="356">
        <v>34</v>
      </c>
      <c r="B43" s="369" t="s">
        <v>566</v>
      </c>
      <c r="C43" s="358">
        <v>7</v>
      </c>
      <c r="D43" s="359" t="s">
        <v>529</v>
      </c>
      <c r="E43" s="360">
        <v>17.32</v>
      </c>
      <c r="F43" s="361">
        <f t="shared" si="0"/>
        <v>0</v>
      </c>
      <c r="G43" s="362"/>
      <c r="H43" s="362">
        <v>20</v>
      </c>
      <c r="I43" s="362">
        <v>100</v>
      </c>
      <c r="J43" s="363">
        <f t="shared" si="2"/>
        <v>17.32</v>
      </c>
      <c r="K43" s="364">
        <f t="shared" si="3"/>
        <v>1.3855999999999999</v>
      </c>
      <c r="L43" s="365">
        <f t="shared" si="1"/>
        <v>18.7056</v>
      </c>
      <c r="M43" s="366"/>
      <c r="N43" s="366"/>
      <c r="O43" s="366"/>
      <c r="P43" s="366"/>
      <c r="Q43" s="366"/>
      <c r="R43" s="367"/>
      <c r="S43" s="223"/>
      <c r="T43" s="223"/>
      <c r="U43" s="223"/>
      <c r="V43" s="223"/>
      <c r="W43" s="223"/>
      <c r="X43" s="223"/>
    </row>
    <row r="44" spans="1:24">
      <c r="A44" s="356">
        <v>35</v>
      </c>
      <c r="B44" s="369" t="s">
        <v>109</v>
      </c>
      <c r="C44" s="358">
        <v>7</v>
      </c>
      <c r="D44" s="359" t="s">
        <v>529</v>
      </c>
      <c r="E44" s="360">
        <v>17.32</v>
      </c>
      <c r="F44" s="361">
        <f t="shared" si="0"/>
        <v>0</v>
      </c>
      <c r="G44" s="362">
        <v>0.69</v>
      </c>
      <c r="H44" s="362">
        <v>18</v>
      </c>
      <c r="I44" s="362">
        <v>100</v>
      </c>
      <c r="J44" s="363">
        <f t="shared" si="2"/>
        <v>18.010000000000002</v>
      </c>
      <c r="K44" s="364">
        <f t="shared" si="3"/>
        <v>1.2967200000000001</v>
      </c>
      <c r="L44" s="365">
        <f t="shared" si="1"/>
        <v>19.306720000000002</v>
      </c>
      <c r="M44" s="366"/>
      <c r="N44" s="366"/>
      <c r="O44" s="366"/>
      <c r="P44" s="366"/>
      <c r="Q44" s="366"/>
      <c r="R44" s="367"/>
      <c r="S44" s="223"/>
      <c r="T44" s="223"/>
      <c r="U44" s="223"/>
      <c r="V44" s="223"/>
      <c r="W44" s="223"/>
      <c r="X44" s="223"/>
    </row>
    <row r="45" spans="1:24">
      <c r="A45" s="356">
        <v>36</v>
      </c>
      <c r="B45" s="369" t="s">
        <v>567</v>
      </c>
      <c r="C45" s="358">
        <v>7</v>
      </c>
      <c r="D45" s="359" t="s">
        <v>529</v>
      </c>
      <c r="E45" s="360">
        <v>17.32</v>
      </c>
      <c r="F45" s="361">
        <f t="shared" si="0"/>
        <v>0</v>
      </c>
      <c r="G45" s="362"/>
      <c r="H45" s="362">
        <v>2</v>
      </c>
      <c r="I45" s="362">
        <v>72.22</v>
      </c>
      <c r="J45" s="363">
        <f t="shared" si="2"/>
        <v>12.508504</v>
      </c>
      <c r="K45" s="364">
        <f t="shared" si="3"/>
        <v>0.100068032</v>
      </c>
      <c r="L45" s="365">
        <f t="shared" si="1"/>
        <v>12.608572032</v>
      </c>
      <c r="M45" s="366"/>
      <c r="N45" s="366"/>
      <c r="O45" s="366"/>
      <c r="P45" s="366"/>
      <c r="Q45" s="366"/>
      <c r="R45" s="367"/>
      <c r="S45" s="223"/>
      <c r="T45" s="223"/>
      <c r="U45" s="223"/>
      <c r="V45" s="223"/>
      <c r="W45" s="223"/>
      <c r="X45" s="223"/>
    </row>
    <row r="46" spans="1:24">
      <c r="A46" s="356">
        <v>37</v>
      </c>
      <c r="B46" s="369" t="s">
        <v>114</v>
      </c>
      <c r="C46" s="358">
        <v>7</v>
      </c>
      <c r="D46" s="359" t="s">
        <v>529</v>
      </c>
      <c r="E46" s="360">
        <v>17.32</v>
      </c>
      <c r="F46" s="361">
        <f t="shared" si="0"/>
        <v>0</v>
      </c>
      <c r="G46" s="362">
        <v>0.69</v>
      </c>
      <c r="H46" s="362">
        <v>16</v>
      </c>
      <c r="I46" s="362">
        <v>50</v>
      </c>
      <c r="J46" s="363">
        <f t="shared" si="2"/>
        <v>9.35</v>
      </c>
      <c r="K46" s="364">
        <f t="shared" si="3"/>
        <v>0.59840000000000004</v>
      </c>
      <c r="L46" s="365">
        <f t="shared" si="1"/>
        <v>9.9483999999999995</v>
      </c>
      <c r="M46" s="366"/>
      <c r="N46" s="366"/>
      <c r="O46" s="366"/>
      <c r="P46" s="366"/>
      <c r="Q46" s="366"/>
      <c r="R46" s="367"/>
      <c r="S46" s="223"/>
      <c r="T46" s="223"/>
      <c r="U46" s="223"/>
      <c r="V46" s="223"/>
      <c r="W46" s="223"/>
      <c r="X46" s="223"/>
    </row>
    <row r="47" spans="1:24">
      <c r="A47" s="356">
        <v>38</v>
      </c>
      <c r="B47" s="369" t="s">
        <v>568</v>
      </c>
      <c r="C47" s="358">
        <v>6</v>
      </c>
      <c r="D47" s="359" t="s">
        <v>529</v>
      </c>
      <c r="E47" s="360">
        <v>14.88</v>
      </c>
      <c r="F47" s="361">
        <f t="shared" si="0"/>
        <v>0</v>
      </c>
      <c r="G47" s="362"/>
      <c r="H47" s="362">
        <v>28</v>
      </c>
      <c r="I47" s="362">
        <v>100</v>
      </c>
      <c r="J47" s="363">
        <f t="shared" si="2"/>
        <v>14.88</v>
      </c>
      <c r="K47" s="364">
        <f t="shared" si="3"/>
        <v>1.6665600000000003</v>
      </c>
      <c r="L47" s="365">
        <f t="shared" si="1"/>
        <v>16.546559999999999</v>
      </c>
      <c r="M47" s="366"/>
      <c r="N47" s="366"/>
      <c r="O47" s="366"/>
      <c r="P47" s="366"/>
      <c r="Q47" s="366"/>
      <c r="R47" s="367"/>
      <c r="S47" s="223"/>
      <c r="T47" s="223"/>
      <c r="U47" s="223"/>
      <c r="V47" s="223"/>
      <c r="W47" s="223"/>
      <c r="X47" s="223"/>
    </row>
    <row r="48" spans="1:24">
      <c r="A48" s="356">
        <v>39</v>
      </c>
      <c r="B48" s="369" t="s">
        <v>99</v>
      </c>
      <c r="C48" s="358">
        <v>7</v>
      </c>
      <c r="D48" s="359" t="s">
        <v>529</v>
      </c>
      <c r="E48" s="360">
        <v>17.32</v>
      </c>
      <c r="F48" s="361">
        <f t="shared" si="0"/>
        <v>0</v>
      </c>
      <c r="G48" s="362">
        <v>0.69</v>
      </c>
      <c r="H48" s="362">
        <v>18</v>
      </c>
      <c r="I48" s="362">
        <v>100</v>
      </c>
      <c r="J48" s="363">
        <f t="shared" si="2"/>
        <v>18.010000000000002</v>
      </c>
      <c r="K48" s="364">
        <f t="shared" si="3"/>
        <v>1.2967200000000001</v>
      </c>
      <c r="L48" s="365">
        <f t="shared" si="1"/>
        <v>19.306720000000002</v>
      </c>
      <c r="M48" s="366"/>
      <c r="N48" s="366"/>
      <c r="O48" s="366"/>
      <c r="P48" s="366"/>
      <c r="Q48" s="366"/>
      <c r="R48" s="367"/>
      <c r="S48" s="223"/>
      <c r="T48" s="223"/>
      <c r="U48" s="223"/>
      <c r="V48" s="223"/>
      <c r="W48" s="223"/>
      <c r="X48" s="223"/>
    </row>
    <row r="49" spans="1:24">
      <c r="A49" s="356">
        <v>40</v>
      </c>
      <c r="B49" s="369" t="s">
        <v>117</v>
      </c>
      <c r="C49" s="358">
        <v>7</v>
      </c>
      <c r="D49" s="359" t="s">
        <v>529</v>
      </c>
      <c r="E49" s="360">
        <v>17.32</v>
      </c>
      <c r="F49" s="361">
        <f t="shared" si="0"/>
        <v>0</v>
      </c>
      <c r="G49" s="362">
        <v>0.69</v>
      </c>
      <c r="H49" s="362">
        <v>13</v>
      </c>
      <c r="I49" s="362">
        <v>50</v>
      </c>
      <c r="J49" s="363">
        <f t="shared" si="2"/>
        <v>9.35</v>
      </c>
      <c r="K49" s="364">
        <f t="shared" si="3"/>
        <v>0.48620000000000002</v>
      </c>
      <c r="L49" s="365">
        <f t="shared" si="1"/>
        <v>9.8361999999999998</v>
      </c>
      <c r="M49" s="366"/>
      <c r="N49" s="366"/>
      <c r="O49" s="366"/>
      <c r="P49" s="366"/>
      <c r="Q49" s="366"/>
      <c r="R49" s="367"/>
      <c r="S49" s="223"/>
      <c r="T49" s="223"/>
      <c r="U49" s="223"/>
      <c r="V49" s="223"/>
      <c r="W49" s="223"/>
      <c r="X49" s="223"/>
    </row>
    <row r="50" spans="1:24">
      <c r="A50" s="356">
        <v>41</v>
      </c>
      <c r="B50" s="369" t="s">
        <v>569</v>
      </c>
      <c r="C50" s="358">
        <v>7</v>
      </c>
      <c r="D50" s="359" t="s">
        <v>529</v>
      </c>
      <c r="E50" s="360">
        <v>17.32</v>
      </c>
      <c r="F50" s="361">
        <f t="shared" si="0"/>
        <v>0</v>
      </c>
      <c r="G50" s="362"/>
      <c r="H50" s="362">
        <v>24</v>
      </c>
      <c r="I50" s="362">
        <v>100</v>
      </c>
      <c r="J50" s="363">
        <f t="shared" si="2"/>
        <v>17.32</v>
      </c>
      <c r="K50" s="364">
        <f t="shared" si="3"/>
        <v>1.66272</v>
      </c>
      <c r="L50" s="365">
        <f t="shared" si="1"/>
        <v>18.98272</v>
      </c>
      <c r="M50" s="366"/>
      <c r="N50" s="366"/>
      <c r="O50" s="366"/>
      <c r="P50" s="366"/>
      <c r="Q50" s="366"/>
      <c r="R50" s="367"/>
      <c r="S50" s="223"/>
      <c r="T50" s="223"/>
      <c r="U50" s="223"/>
      <c r="V50" s="223"/>
      <c r="W50" s="223"/>
      <c r="X50" s="223"/>
    </row>
    <row r="51" spans="1:24">
      <c r="A51" s="356">
        <v>42</v>
      </c>
      <c r="B51" s="369" t="s">
        <v>530</v>
      </c>
      <c r="C51" s="358">
        <v>7</v>
      </c>
      <c r="D51" s="359" t="s">
        <v>529</v>
      </c>
      <c r="E51" s="360">
        <v>17.32</v>
      </c>
      <c r="F51" s="361">
        <f t="shared" si="0"/>
        <v>0</v>
      </c>
      <c r="G51" s="362"/>
      <c r="H51" s="362">
        <v>26</v>
      </c>
      <c r="I51" s="362">
        <v>50</v>
      </c>
      <c r="J51" s="363">
        <f t="shared" si="2"/>
        <v>8.66</v>
      </c>
      <c r="K51" s="364">
        <f t="shared" si="3"/>
        <v>0.90064</v>
      </c>
      <c r="L51" s="365">
        <f t="shared" si="1"/>
        <v>9.5606399999999994</v>
      </c>
      <c r="M51" s="366"/>
      <c r="N51" s="366"/>
      <c r="O51" s="366"/>
      <c r="P51" s="366"/>
      <c r="Q51" s="366"/>
      <c r="R51" s="367"/>
      <c r="S51" s="223"/>
      <c r="T51" s="223"/>
      <c r="U51" s="223"/>
      <c r="V51" s="223"/>
      <c r="W51" s="223"/>
      <c r="X51" s="223"/>
    </row>
    <row r="52" spans="1:24">
      <c r="A52" s="356">
        <v>43</v>
      </c>
      <c r="B52" s="369" t="s">
        <v>113</v>
      </c>
      <c r="C52" s="358">
        <v>6</v>
      </c>
      <c r="D52" s="359" t="s">
        <v>529</v>
      </c>
      <c r="E52" s="360">
        <v>14.88</v>
      </c>
      <c r="F52" s="361">
        <f t="shared" si="0"/>
        <v>0</v>
      </c>
      <c r="G52" s="362">
        <v>0.6</v>
      </c>
      <c r="H52" s="362">
        <v>34</v>
      </c>
      <c r="I52" s="362">
        <v>100</v>
      </c>
      <c r="J52" s="363">
        <f t="shared" si="2"/>
        <v>15.48</v>
      </c>
      <c r="K52" s="364">
        <f t="shared" si="3"/>
        <v>2.10528</v>
      </c>
      <c r="L52" s="365">
        <f t="shared" si="1"/>
        <v>17.585280000000001</v>
      </c>
      <c r="M52" s="366"/>
      <c r="N52" s="366"/>
      <c r="O52" s="366"/>
      <c r="P52" s="366"/>
      <c r="Q52" s="366"/>
      <c r="R52" s="367"/>
      <c r="S52" s="223"/>
      <c r="T52" s="223"/>
      <c r="U52" s="223"/>
      <c r="V52" s="223"/>
      <c r="W52" s="223"/>
      <c r="X52" s="223"/>
    </row>
    <row r="53" spans="1:24">
      <c r="A53" s="356">
        <v>44</v>
      </c>
      <c r="B53" s="369" t="s">
        <v>101</v>
      </c>
      <c r="C53" s="358">
        <v>7</v>
      </c>
      <c r="D53" s="359" t="s">
        <v>529</v>
      </c>
      <c r="E53" s="360">
        <v>17.32</v>
      </c>
      <c r="F53" s="361">
        <f t="shared" si="0"/>
        <v>0</v>
      </c>
      <c r="G53" s="362">
        <v>0.69</v>
      </c>
      <c r="H53" s="362">
        <v>15</v>
      </c>
      <c r="I53" s="362">
        <v>100</v>
      </c>
      <c r="J53" s="363">
        <f t="shared" si="2"/>
        <v>18.010000000000002</v>
      </c>
      <c r="K53" s="364">
        <f t="shared" si="3"/>
        <v>1.0806000000000002</v>
      </c>
      <c r="L53" s="365">
        <f t="shared" si="1"/>
        <v>19.090600000000002</v>
      </c>
      <c r="M53" s="366"/>
      <c r="N53" s="366"/>
      <c r="O53" s="366"/>
      <c r="P53" s="366"/>
      <c r="Q53" s="366"/>
      <c r="R53" s="367"/>
      <c r="S53" s="223"/>
      <c r="T53" s="223"/>
      <c r="U53" s="223"/>
      <c r="V53" s="223"/>
      <c r="W53" s="223"/>
      <c r="X53" s="223"/>
    </row>
    <row r="54" spans="1:24">
      <c r="A54" s="356">
        <v>45</v>
      </c>
      <c r="B54" s="369" t="s">
        <v>570</v>
      </c>
      <c r="C54" s="358">
        <v>7</v>
      </c>
      <c r="D54" s="359" t="s">
        <v>529</v>
      </c>
      <c r="E54" s="360">
        <v>17.32</v>
      </c>
      <c r="F54" s="361">
        <f t="shared" si="0"/>
        <v>0</v>
      </c>
      <c r="G54" s="362"/>
      <c r="H54" s="362">
        <v>6</v>
      </c>
      <c r="I54" s="362">
        <v>100</v>
      </c>
      <c r="J54" s="363">
        <f t="shared" si="2"/>
        <v>17.32</v>
      </c>
      <c r="K54" s="364">
        <f t="shared" si="3"/>
        <v>0.41567999999999999</v>
      </c>
      <c r="L54" s="365">
        <f t="shared" si="1"/>
        <v>17.735679999999999</v>
      </c>
      <c r="M54" s="366"/>
      <c r="N54" s="366"/>
      <c r="O54" s="366"/>
      <c r="P54" s="366"/>
      <c r="Q54" s="366"/>
      <c r="R54" s="367"/>
      <c r="S54" s="223"/>
      <c r="T54" s="223"/>
      <c r="U54" s="223"/>
      <c r="V54" s="223"/>
      <c r="W54" s="223"/>
      <c r="X54" s="223"/>
    </row>
    <row r="55" spans="1:24">
      <c r="A55" s="356">
        <v>46</v>
      </c>
      <c r="B55" s="369" t="s">
        <v>571</v>
      </c>
      <c r="C55" s="358">
        <v>7</v>
      </c>
      <c r="D55" s="359" t="s">
        <v>529</v>
      </c>
      <c r="E55" s="360">
        <v>17.32</v>
      </c>
      <c r="F55" s="361">
        <f t="shared" si="0"/>
        <v>0</v>
      </c>
      <c r="G55" s="362"/>
      <c r="H55" s="362">
        <v>27</v>
      </c>
      <c r="I55" s="362">
        <v>100</v>
      </c>
      <c r="J55" s="363">
        <f t="shared" si="2"/>
        <v>17.32</v>
      </c>
      <c r="K55" s="364">
        <f t="shared" si="3"/>
        <v>1.87056</v>
      </c>
      <c r="L55" s="365">
        <f t="shared" si="1"/>
        <v>19.190560000000001</v>
      </c>
      <c r="M55" s="366"/>
      <c r="N55" s="366"/>
      <c r="O55" s="366"/>
      <c r="P55" s="366"/>
      <c r="Q55" s="366"/>
      <c r="R55" s="367"/>
      <c r="S55" s="223"/>
      <c r="T55" s="223"/>
      <c r="U55" s="223"/>
      <c r="V55" s="223"/>
      <c r="W55" s="223"/>
      <c r="X55" s="223"/>
    </row>
    <row r="56" spans="1:24">
      <c r="A56" s="356">
        <v>47</v>
      </c>
      <c r="B56" s="369" t="s">
        <v>572</v>
      </c>
      <c r="C56" s="358">
        <v>7</v>
      </c>
      <c r="D56" s="359" t="s">
        <v>529</v>
      </c>
      <c r="E56" s="360">
        <v>17.32</v>
      </c>
      <c r="F56" s="361">
        <f t="shared" si="0"/>
        <v>0</v>
      </c>
      <c r="G56" s="362"/>
      <c r="H56" s="362">
        <v>20</v>
      </c>
      <c r="I56" s="362">
        <v>60</v>
      </c>
      <c r="J56" s="363">
        <f t="shared" si="2"/>
        <v>10.392000000000001</v>
      </c>
      <c r="K56" s="364">
        <f t="shared" si="3"/>
        <v>0.8313600000000001</v>
      </c>
      <c r="L56" s="365">
        <f t="shared" si="1"/>
        <v>11.223360000000001</v>
      </c>
      <c r="M56" s="366"/>
      <c r="N56" s="366"/>
      <c r="O56" s="366"/>
      <c r="P56" s="366"/>
      <c r="Q56" s="366"/>
      <c r="R56" s="367"/>
      <c r="S56" s="223"/>
      <c r="T56" s="223"/>
      <c r="U56" s="223"/>
      <c r="V56" s="223"/>
      <c r="W56" s="223"/>
      <c r="X56" s="223"/>
    </row>
    <row r="57" spans="1:24">
      <c r="A57" s="356">
        <v>48</v>
      </c>
      <c r="B57" s="369" t="s">
        <v>97</v>
      </c>
      <c r="C57" s="358">
        <v>7</v>
      </c>
      <c r="D57" s="359" t="s">
        <v>529</v>
      </c>
      <c r="E57" s="360">
        <v>17.32</v>
      </c>
      <c r="F57" s="361">
        <f t="shared" si="0"/>
        <v>0</v>
      </c>
      <c r="G57" s="362">
        <v>0.69</v>
      </c>
      <c r="H57" s="362">
        <v>44</v>
      </c>
      <c r="I57" s="362">
        <v>100</v>
      </c>
      <c r="J57" s="363">
        <f t="shared" si="2"/>
        <v>18.010000000000002</v>
      </c>
      <c r="K57" s="364">
        <f t="shared" si="3"/>
        <v>3.1697600000000001</v>
      </c>
      <c r="L57" s="365">
        <f t="shared" si="1"/>
        <v>21.179760000000002</v>
      </c>
      <c r="M57" s="366"/>
      <c r="N57" s="366"/>
      <c r="O57" s="366"/>
      <c r="P57" s="366"/>
      <c r="Q57" s="366"/>
      <c r="R57" s="367"/>
      <c r="S57" s="223"/>
      <c r="T57" s="223"/>
      <c r="U57" s="223"/>
      <c r="V57" s="223"/>
      <c r="W57" s="223"/>
      <c r="X57" s="223"/>
    </row>
    <row r="58" spans="1:24">
      <c r="A58" s="356">
        <v>49</v>
      </c>
      <c r="B58" s="369" t="s">
        <v>573</v>
      </c>
      <c r="C58" s="358">
        <v>7</v>
      </c>
      <c r="D58" s="359" t="s">
        <v>529</v>
      </c>
      <c r="E58" s="360">
        <v>17.32</v>
      </c>
      <c r="F58" s="361">
        <f t="shared" si="0"/>
        <v>0</v>
      </c>
      <c r="G58" s="362">
        <v>0.69</v>
      </c>
      <c r="H58" s="362">
        <v>24</v>
      </c>
      <c r="I58" s="362">
        <v>100</v>
      </c>
      <c r="J58" s="363">
        <f t="shared" si="2"/>
        <v>18.010000000000002</v>
      </c>
      <c r="K58" s="364">
        <f t="shared" si="3"/>
        <v>1.7289600000000001</v>
      </c>
      <c r="L58" s="365">
        <f t="shared" si="1"/>
        <v>19.738960000000002</v>
      </c>
      <c r="M58" s="366"/>
      <c r="N58" s="366"/>
      <c r="O58" s="366"/>
      <c r="P58" s="366"/>
      <c r="Q58" s="366"/>
      <c r="R58" s="367"/>
      <c r="S58" s="223"/>
      <c r="T58" s="223"/>
      <c r="U58" s="223"/>
      <c r="V58" s="223"/>
      <c r="W58" s="223"/>
      <c r="X58" s="223"/>
    </row>
    <row r="59" spans="1:24">
      <c r="A59" s="356">
        <v>50</v>
      </c>
      <c r="B59" s="369" t="s">
        <v>102</v>
      </c>
      <c r="C59" s="358">
        <v>7</v>
      </c>
      <c r="D59" s="359" t="s">
        <v>529</v>
      </c>
      <c r="E59" s="360">
        <v>17.32</v>
      </c>
      <c r="F59" s="361">
        <f t="shared" si="0"/>
        <v>0</v>
      </c>
      <c r="G59" s="362">
        <v>0.69</v>
      </c>
      <c r="H59" s="362">
        <v>23</v>
      </c>
      <c r="I59" s="362">
        <v>100</v>
      </c>
      <c r="J59" s="363">
        <f t="shared" si="2"/>
        <v>18.010000000000002</v>
      </c>
      <c r="K59" s="364">
        <f t="shared" si="3"/>
        <v>1.6569200000000002</v>
      </c>
      <c r="L59" s="365">
        <f t="shared" si="1"/>
        <v>19.666920000000001</v>
      </c>
      <c r="M59" s="366"/>
      <c r="N59" s="366"/>
      <c r="O59" s="366"/>
      <c r="P59" s="366"/>
      <c r="Q59" s="366"/>
      <c r="R59" s="367"/>
      <c r="S59" s="223"/>
      <c r="T59" s="223"/>
      <c r="U59" s="223"/>
      <c r="V59" s="223"/>
      <c r="W59" s="223"/>
      <c r="X59" s="223"/>
    </row>
    <row r="60" spans="1:24">
      <c r="A60" s="356">
        <v>51</v>
      </c>
      <c r="B60" s="369" t="s">
        <v>108</v>
      </c>
      <c r="C60" s="358">
        <v>7</v>
      </c>
      <c r="D60" s="359" t="s">
        <v>529</v>
      </c>
      <c r="E60" s="360">
        <v>17.32</v>
      </c>
      <c r="F60" s="361">
        <f t="shared" si="0"/>
        <v>0</v>
      </c>
      <c r="G60" s="362">
        <v>0.69</v>
      </c>
      <c r="H60" s="362">
        <v>28</v>
      </c>
      <c r="I60" s="362">
        <v>100</v>
      </c>
      <c r="J60" s="363">
        <f t="shared" si="2"/>
        <v>18.010000000000002</v>
      </c>
      <c r="K60" s="364">
        <f t="shared" si="3"/>
        <v>2.0171200000000002</v>
      </c>
      <c r="L60" s="365">
        <f t="shared" si="1"/>
        <v>20.027120000000004</v>
      </c>
      <c r="M60" s="366"/>
      <c r="N60" s="366"/>
      <c r="O60" s="366"/>
      <c r="P60" s="366"/>
      <c r="Q60" s="366"/>
      <c r="R60" s="367"/>
      <c r="S60" s="223"/>
      <c r="T60" s="223"/>
      <c r="U60" s="223"/>
      <c r="V60" s="223"/>
      <c r="W60" s="223"/>
      <c r="X60" s="223"/>
    </row>
    <row r="61" spans="1:24">
      <c r="A61" s="356">
        <v>52</v>
      </c>
      <c r="B61" s="369" t="s">
        <v>115</v>
      </c>
      <c r="C61" s="358">
        <v>7</v>
      </c>
      <c r="D61" s="359" t="s">
        <v>529</v>
      </c>
      <c r="E61" s="360">
        <v>17.32</v>
      </c>
      <c r="F61" s="361">
        <f t="shared" si="0"/>
        <v>0</v>
      </c>
      <c r="G61" s="362">
        <v>0.69</v>
      </c>
      <c r="H61" s="362">
        <v>17</v>
      </c>
      <c r="I61" s="362">
        <v>100</v>
      </c>
      <c r="J61" s="363">
        <f t="shared" si="2"/>
        <v>18.010000000000002</v>
      </c>
      <c r="K61" s="364">
        <f t="shared" si="3"/>
        <v>1.22468</v>
      </c>
      <c r="L61" s="365">
        <f t="shared" si="1"/>
        <v>19.234680000000001</v>
      </c>
      <c r="M61" s="366"/>
      <c r="N61" s="366"/>
      <c r="O61" s="366"/>
      <c r="P61" s="366"/>
      <c r="Q61" s="366"/>
      <c r="R61" s="367"/>
      <c r="S61" s="223"/>
      <c r="T61" s="223"/>
      <c r="U61" s="223"/>
      <c r="V61" s="223"/>
      <c r="W61" s="223"/>
      <c r="X61" s="223"/>
    </row>
    <row r="62" spans="1:24">
      <c r="A62" s="356">
        <v>53</v>
      </c>
      <c r="B62" s="369" t="s">
        <v>103</v>
      </c>
      <c r="C62" s="358">
        <v>7</v>
      </c>
      <c r="D62" s="359" t="s">
        <v>529</v>
      </c>
      <c r="E62" s="360">
        <v>17.32</v>
      </c>
      <c r="F62" s="361">
        <f t="shared" si="0"/>
        <v>0</v>
      </c>
      <c r="G62" s="362">
        <v>0.69</v>
      </c>
      <c r="H62" s="362">
        <v>25</v>
      </c>
      <c r="I62" s="362">
        <v>100</v>
      </c>
      <c r="J62" s="363">
        <f t="shared" si="2"/>
        <v>18.010000000000002</v>
      </c>
      <c r="K62" s="364">
        <f t="shared" si="3"/>
        <v>1.8010000000000002</v>
      </c>
      <c r="L62" s="365">
        <f t="shared" si="1"/>
        <v>19.811</v>
      </c>
      <c r="M62" s="366"/>
      <c r="N62" s="366"/>
      <c r="O62" s="366"/>
      <c r="P62" s="366"/>
      <c r="Q62" s="366"/>
      <c r="R62" s="367"/>
      <c r="S62" s="223"/>
      <c r="T62" s="223"/>
      <c r="U62" s="223"/>
      <c r="V62" s="223"/>
      <c r="W62" s="223"/>
      <c r="X62" s="223"/>
    </row>
    <row r="63" spans="1:24">
      <c r="A63" s="356">
        <v>54</v>
      </c>
      <c r="B63" s="369" t="s">
        <v>95</v>
      </c>
      <c r="C63" s="358">
        <v>7</v>
      </c>
      <c r="D63" s="359" t="s">
        <v>529</v>
      </c>
      <c r="E63" s="360">
        <v>17.32</v>
      </c>
      <c r="F63" s="361">
        <f t="shared" si="0"/>
        <v>0</v>
      </c>
      <c r="G63" s="362">
        <v>0.69</v>
      </c>
      <c r="H63" s="362">
        <v>15</v>
      </c>
      <c r="I63" s="362">
        <v>60</v>
      </c>
      <c r="J63" s="363">
        <f t="shared" si="2"/>
        <v>11.082000000000001</v>
      </c>
      <c r="K63" s="364">
        <f t="shared" si="3"/>
        <v>0.66492000000000007</v>
      </c>
      <c r="L63" s="365">
        <f t="shared" si="1"/>
        <v>11.746920000000001</v>
      </c>
      <c r="M63" s="366"/>
      <c r="N63" s="366"/>
      <c r="O63" s="366"/>
      <c r="P63" s="366"/>
      <c r="Q63" s="366"/>
      <c r="R63" s="367"/>
      <c r="S63" s="223"/>
      <c r="T63" s="223"/>
      <c r="U63" s="223"/>
      <c r="V63" s="223"/>
      <c r="W63" s="223"/>
      <c r="X63" s="223"/>
    </row>
    <row r="64" spans="1:24">
      <c r="A64" s="356">
        <v>55</v>
      </c>
      <c r="B64" s="369" t="s">
        <v>574</v>
      </c>
      <c r="C64" s="358">
        <v>7</v>
      </c>
      <c r="D64" s="359" t="s">
        <v>529</v>
      </c>
      <c r="E64" s="360">
        <v>17.32</v>
      </c>
      <c r="F64" s="361">
        <f t="shared" si="0"/>
        <v>0</v>
      </c>
      <c r="G64" s="362"/>
      <c r="H64" s="362">
        <v>30</v>
      </c>
      <c r="I64" s="362">
        <v>50</v>
      </c>
      <c r="J64" s="363">
        <f t="shared" si="2"/>
        <v>8.66</v>
      </c>
      <c r="K64" s="364">
        <f t="shared" si="3"/>
        <v>1.0392000000000001</v>
      </c>
      <c r="L64" s="365">
        <f t="shared" si="1"/>
        <v>9.6992000000000012</v>
      </c>
      <c r="M64" s="366"/>
      <c r="N64" s="366"/>
      <c r="O64" s="366"/>
      <c r="P64" s="366"/>
      <c r="Q64" s="366"/>
      <c r="R64" s="367"/>
      <c r="S64" s="223"/>
      <c r="T64" s="223"/>
      <c r="U64" s="223"/>
      <c r="V64" s="223"/>
      <c r="W64" s="223"/>
      <c r="X64" s="223"/>
    </row>
    <row r="65" spans="1:24">
      <c r="A65" s="356">
        <v>56</v>
      </c>
      <c r="B65" s="369" t="s">
        <v>96</v>
      </c>
      <c r="C65" s="358">
        <v>7</v>
      </c>
      <c r="D65" s="359" t="s">
        <v>529</v>
      </c>
      <c r="E65" s="360">
        <v>17.32</v>
      </c>
      <c r="F65" s="361">
        <f t="shared" si="0"/>
        <v>0</v>
      </c>
      <c r="G65" s="362">
        <v>0.69</v>
      </c>
      <c r="H65" s="362">
        <v>18</v>
      </c>
      <c r="I65" s="362">
        <v>100</v>
      </c>
      <c r="J65" s="363">
        <f t="shared" si="2"/>
        <v>18.010000000000002</v>
      </c>
      <c r="K65" s="364">
        <f t="shared" si="3"/>
        <v>1.2967200000000001</v>
      </c>
      <c r="L65" s="365">
        <f t="shared" si="1"/>
        <v>19.306720000000002</v>
      </c>
      <c r="M65" s="366"/>
      <c r="N65" s="366"/>
      <c r="O65" s="366"/>
      <c r="P65" s="366"/>
      <c r="Q65" s="366"/>
      <c r="R65" s="367"/>
      <c r="S65" s="223"/>
      <c r="T65" s="223"/>
      <c r="U65" s="223"/>
      <c r="V65" s="223"/>
      <c r="W65" s="223"/>
      <c r="X65" s="223"/>
    </row>
    <row r="66" spans="1:24">
      <c r="A66" s="356">
        <v>57</v>
      </c>
      <c r="B66" s="369" t="s">
        <v>104</v>
      </c>
      <c r="C66" s="358">
        <v>7</v>
      </c>
      <c r="D66" s="359" t="s">
        <v>529</v>
      </c>
      <c r="E66" s="360">
        <v>17.32</v>
      </c>
      <c r="F66" s="361">
        <f t="shared" si="0"/>
        <v>0</v>
      </c>
      <c r="G66" s="362">
        <v>0.69</v>
      </c>
      <c r="H66" s="362">
        <v>9</v>
      </c>
      <c r="I66" s="362">
        <v>100</v>
      </c>
      <c r="J66" s="363">
        <f t="shared" si="2"/>
        <v>18.010000000000002</v>
      </c>
      <c r="K66" s="364">
        <f t="shared" si="3"/>
        <v>0.64836000000000005</v>
      </c>
      <c r="L66" s="365">
        <f t="shared" si="1"/>
        <v>18.658360000000002</v>
      </c>
      <c r="M66" s="366"/>
      <c r="N66" s="366"/>
      <c r="O66" s="366"/>
      <c r="P66" s="366"/>
      <c r="Q66" s="366"/>
      <c r="R66" s="367"/>
      <c r="S66" s="223"/>
      <c r="T66" s="223"/>
      <c r="U66" s="223"/>
      <c r="V66" s="223"/>
      <c r="W66" s="223"/>
      <c r="X66" s="223"/>
    </row>
    <row r="67" spans="1:24">
      <c r="A67" s="356">
        <v>58</v>
      </c>
      <c r="B67" s="369" t="s">
        <v>116</v>
      </c>
      <c r="C67" s="358">
        <v>7</v>
      </c>
      <c r="D67" s="359" t="s">
        <v>529</v>
      </c>
      <c r="E67" s="360">
        <v>17.32</v>
      </c>
      <c r="F67" s="361">
        <f t="shared" si="0"/>
        <v>0</v>
      </c>
      <c r="G67" s="362">
        <v>0.69</v>
      </c>
      <c r="H67" s="362">
        <v>28</v>
      </c>
      <c r="I67" s="362">
        <v>100</v>
      </c>
      <c r="J67" s="363">
        <f t="shared" si="2"/>
        <v>18.010000000000002</v>
      </c>
      <c r="K67" s="364">
        <f t="shared" si="3"/>
        <v>2.0171200000000002</v>
      </c>
      <c r="L67" s="365">
        <f t="shared" si="1"/>
        <v>20.027120000000004</v>
      </c>
      <c r="M67" s="366"/>
      <c r="N67" s="366"/>
      <c r="O67" s="366"/>
      <c r="P67" s="366"/>
      <c r="Q67" s="366"/>
      <c r="R67" s="367"/>
      <c r="S67" s="223"/>
      <c r="T67" s="223"/>
      <c r="U67" s="223"/>
      <c r="V67" s="223"/>
      <c r="W67" s="223"/>
      <c r="X67" s="223"/>
    </row>
    <row r="68" spans="1:24">
      <c r="A68" s="356">
        <v>59</v>
      </c>
      <c r="B68" s="369" t="s">
        <v>575</v>
      </c>
      <c r="C68" s="358">
        <v>7</v>
      </c>
      <c r="D68" s="359" t="s">
        <v>529</v>
      </c>
      <c r="E68" s="360">
        <v>17.32</v>
      </c>
      <c r="F68" s="361">
        <f t="shared" si="0"/>
        <v>0</v>
      </c>
      <c r="G68" s="362"/>
      <c r="H68" s="362">
        <v>22</v>
      </c>
      <c r="I68" s="362">
        <v>33</v>
      </c>
      <c r="J68" s="363">
        <f t="shared" si="2"/>
        <v>5.7156000000000002</v>
      </c>
      <c r="K68" s="364">
        <f t="shared" si="3"/>
        <v>0.5029728</v>
      </c>
      <c r="L68" s="365">
        <f t="shared" si="1"/>
        <v>6.2185728000000005</v>
      </c>
      <c r="M68" s="366"/>
      <c r="N68" s="366"/>
      <c r="O68" s="366"/>
      <c r="P68" s="366"/>
      <c r="Q68" s="366"/>
      <c r="R68" s="367"/>
      <c r="S68" s="223"/>
      <c r="T68" s="223"/>
      <c r="U68" s="223"/>
      <c r="V68" s="223"/>
      <c r="W68" s="223"/>
      <c r="X68" s="223"/>
    </row>
    <row r="69" spans="1:24">
      <c r="A69" s="356">
        <v>60</v>
      </c>
      <c r="B69" s="369" t="s">
        <v>576</v>
      </c>
      <c r="C69" s="358">
        <v>7</v>
      </c>
      <c r="D69" s="359" t="s">
        <v>529</v>
      </c>
      <c r="E69" s="360">
        <v>17.32</v>
      </c>
      <c r="F69" s="361">
        <f t="shared" si="0"/>
        <v>0</v>
      </c>
      <c r="G69" s="362">
        <v>0.69</v>
      </c>
      <c r="H69" s="362">
        <v>17</v>
      </c>
      <c r="I69" s="362">
        <v>100</v>
      </c>
      <c r="J69" s="363">
        <f t="shared" si="2"/>
        <v>18.010000000000002</v>
      </c>
      <c r="K69" s="364">
        <f t="shared" si="3"/>
        <v>1.22468</v>
      </c>
      <c r="L69" s="365">
        <f t="shared" si="1"/>
        <v>19.234680000000001</v>
      </c>
      <c r="M69" s="366"/>
      <c r="N69" s="366"/>
      <c r="O69" s="366"/>
      <c r="P69" s="366"/>
      <c r="Q69" s="366"/>
      <c r="R69" s="367"/>
      <c r="S69" s="223"/>
      <c r="T69" s="223"/>
      <c r="U69" s="223"/>
      <c r="V69" s="223"/>
      <c r="W69" s="223"/>
      <c r="X69" s="223"/>
    </row>
    <row r="70" spans="1:24">
      <c r="A70" s="356">
        <v>61</v>
      </c>
      <c r="B70" s="369" t="s">
        <v>577</v>
      </c>
      <c r="C70" s="358">
        <v>7</v>
      </c>
      <c r="D70" s="359" t="s">
        <v>529</v>
      </c>
      <c r="E70" s="360">
        <v>17.32</v>
      </c>
      <c r="F70" s="361">
        <f t="shared" si="0"/>
        <v>0</v>
      </c>
      <c r="G70" s="362"/>
      <c r="H70" s="362">
        <v>21</v>
      </c>
      <c r="I70" s="362">
        <v>100</v>
      </c>
      <c r="J70" s="363">
        <f t="shared" si="2"/>
        <v>17.32</v>
      </c>
      <c r="K70" s="364">
        <f t="shared" si="3"/>
        <v>1.4548800000000002</v>
      </c>
      <c r="L70" s="365">
        <f t="shared" si="1"/>
        <v>18.77488</v>
      </c>
      <c r="M70" s="366"/>
      <c r="N70" s="366"/>
      <c r="O70" s="366"/>
      <c r="P70" s="366"/>
      <c r="Q70" s="366"/>
      <c r="R70" s="367"/>
      <c r="S70" s="223"/>
      <c r="T70" s="223"/>
      <c r="U70" s="223"/>
      <c r="V70" s="223"/>
      <c r="W70" s="223"/>
      <c r="X70" s="223"/>
    </row>
    <row r="71" spans="1:24">
      <c r="A71" s="356">
        <v>62</v>
      </c>
      <c r="B71" s="369" t="s">
        <v>578</v>
      </c>
      <c r="C71" s="358">
        <v>7</v>
      </c>
      <c r="D71" s="359" t="s">
        <v>529</v>
      </c>
      <c r="E71" s="360">
        <v>17.32</v>
      </c>
      <c r="F71" s="361">
        <f t="shared" si="0"/>
        <v>0</v>
      </c>
      <c r="G71" s="362"/>
      <c r="H71" s="362">
        <v>22</v>
      </c>
      <c r="I71" s="362">
        <v>100</v>
      </c>
      <c r="J71" s="363">
        <f t="shared" si="2"/>
        <v>17.32</v>
      </c>
      <c r="K71" s="364">
        <f t="shared" si="3"/>
        <v>1.5241600000000002</v>
      </c>
      <c r="L71" s="365">
        <f t="shared" si="1"/>
        <v>18.844160000000002</v>
      </c>
      <c r="M71" s="366"/>
      <c r="N71" s="366"/>
      <c r="O71" s="366"/>
      <c r="P71" s="366"/>
      <c r="Q71" s="366"/>
      <c r="R71" s="367"/>
      <c r="S71" s="223"/>
      <c r="T71" s="223"/>
      <c r="U71" s="223"/>
      <c r="V71" s="223"/>
      <c r="W71" s="223"/>
      <c r="X71" s="223"/>
    </row>
    <row r="72" spans="1:24">
      <c r="A72" s="356">
        <v>63</v>
      </c>
      <c r="B72" s="369" t="s">
        <v>579</v>
      </c>
      <c r="C72" s="358">
        <v>7</v>
      </c>
      <c r="D72" s="359" t="s">
        <v>529</v>
      </c>
      <c r="E72" s="360">
        <v>17.32</v>
      </c>
      <c r="F72" s="361">
        <f t="shared" si="0"/>
        <v>0</v>
      </c>
      <c r="G72" s="362"/>
      <c r="H72" s="362">
        <v>17</v>
      </c>
      <c r="I72" s="362">
        <v>100</v>
      </c>
      <c r="J72" s="363">
        <f t="shared" si="2"/>
        <v>17.32</v>
      </c>
      <c r="K72" s="364">
        <f t="shared" si="3"/>
        <v>1.1777599999999999</v>
      </c>
      <c r="L72" s="365">
        <f t="shared" si="1"/>
        <v>18.49776</v>
      </c>
      <c r="M72" s="366"/>
      <c r="N72" s="366"/>
      <c r="O72" s="366"/>
      <c r="P72" s="366"/>
      <c r="Q72" s="366"/>
      <c r="R72" s="367"/>
      <c r="S72" s="223"/>
      <c r="T72" s="223"/>
      <c r="U72" s="223"/>
      <c r="V72" s="223"/>
      <c r="W72" s="223"/>
      <c r="X72" s="223"/>
    </row>
    <row r="73" spans="1:24">
      <c r="A73" s="356">
        <v>64</v>
      </c>
      <c r="B73" s="369" t="s">
        <v>580</v>
      </c>
      <c r="C73" s="358">
        <v>7</v>
      </c>
      <c r="D73" s="359" t="s">
        <v>529</v>
      </c>
      <c r="E73" s="360">
        <v>17.32</v>
      </c>
      <c r="F73" s="361">
        <f t="shared" si="0"/>
        <v>0</v>
      </c>
      <c r="G73" s="362"/>
      <c r="H73" s="362">
        <v>7</v>
      </c>
      <c r="I73" s="362">
        <v>33</v>
      </c>
      <c r="J73" s="363">
        <f t="shared" si="2"/>
        <v>5.7156000000000002</v>
      </c>
      <c r="K73" s="364">
        <f t="shared" si="3"/>
        <v>0.16003680000000001</v>
      </c>
      <c r="L73" s="365">
        <f t="shared" si="1"/>
        <v>5.8756368000000005</v>
      </c>
      <c r="M73" s="366"/>
      <c r="N73" s="366"/>
      <c r="O73" s="366"/>
      <c r="P73" s="366"/>
      <c r="Q73" s="366"/>
      <c r="R73" s="367"/>
      <c r="S73" s="223"/>
      <c r="T73" s="223"/>
      <c r="U73" s="223"/>
      <c r="V73" s="223"/>
      <c r="W73" s="223"/>
      <c r="X73" s="223"/>
    </row>
    <row r="74" spans="1:24">
      <c r="A74" s="356">
        <v>65</v>
      </c>
      <c r="B74" s="369" t="s">
        <v>581</v>
      </c>
      <c r="C74" s="358">
        <v>7</v>
      </c>
      <c r="D74" s="359" t="s">
        <v>529</v>
      </c>
      <c r="E74" s="360">
        <v>17.32</v>
      </c>
      <c r="F74" s="361">
        <f t="shared" ref="F74:F137" si="4">R74+IF(Q74=$AE$10,$X$10*E74,IF(Q74=$AE$11,$X$11*E74,IF(Q74=$AE$12,$X$12*E74,IF(Q74=$AE$13,$X$14*E74,0))))+IF(P74=$AD$10,$X$15*E74,0)+IF(O74=$AC$10,$X$16*E74,IF(O74=$AC$11,$X$16*E74,0))+IF(N74=$AB$10,$X$11*E74,IF(N74=$AB$11,$X$12*E74,IF(N74=$AB$12,E74*$X$13,0)))+IF(M74=$AA$10,E74*$X$17,IF(M74=$AA$11,$X$16*E74,IF(M74=$AA$12,$X$15*E74,0)))</f>
        <v>0</v>
      </c>
      <c r="G74" s="362"/>
      <c r="H74" s="362">
        <v>21</v>
      </c>
      <c r="I74" s="362">
        <v>100</v>
      </c>
      <c r="J74" s="363">
        <f t="shared" si="2"/>
        <v>17.32</v>
      </c>
      <c r="K74" s="364">
        <f t="shared" si="3"/>
        <v>1.4548800000000002</v>
      </c>
      <c r="L74" s="365">
        <f t="shared" ref="L74:L137" si="5">J74+K74</f>
        <v>18.77488</v>
      </c>
      <c r="M74" s="366"/>
      <c r="N74" s="366"/>
      <c r="O74" s="366"/>
      <c r="P74" s="366"/>
      <c r="Q74" s="366"/>
      <c r="R74" s="367"/>
      <c r="S74" s="223"/>
      <c r="T74" s="223"/>
      <c r="U74" s="223"/>
      <c r="V74" s="223"/>
      <c r="W74" s="223"/>
      <c r="X74" s="223"/>
    </row>
    <row r="75" spans="1:24">
      <c r="A75" s="356">
        <v>66</v>
      </c>
      <c r="B75" s="369" t="s">
        <v>110</v>
      </c>
      <c r="C75" s="358">
        <v>7</v>
      </c>
      <c r="D75" s="359" t="s">
        <v>529</v>
      </c>
      <c r="E75" s="360">
        <v>17.32</v>
      </c>
      <c r="F75" s="361">
        <f t="shared" si="4"/>
        <v>2.08</v>
      </c>
      <c r="G75" s="362">
        <v>0.69</v>
      </c>
      <c r="H75" s="362">
        <v>18</v>
      </c>
      <c r="I75" s="362">
        <v>100</v>
      </c>
      <c r="J75" s="363">
        <f t="shared" ref="J75:J138" si="6">(E75+F75)*I75/100+G75</f>
        <v>20.09</v>
      </c>
      <c r="K75" s="364">
        <f t="shared" ref="K75:K138" si="7">J75*H75*0.004</f>
        <v>1.44648</v>
      </c>
      <c r="L75" s="365">
        <f t="shared" si="5"/>
        <v>21.536480000000001</v>
      </c>
      <c r="M75" s="366"/>
      <c r="N75" s="366"/>
      <c r="O75" s="366"/>
      <c r="P75" s="366"/>
      <c r="Q75" s="366"/>
      <c r="R75" s="367">
        <v>2.08</v>
      </c>
      <c r="S75" s="223"/>
      <c r="T75" s="223"/>
      <c r="U75" s="223"/>
      <c r="V75" s="223"/>
      <c r="W75" s="223"/>
      <c r="X75" s="223"/>
    </row>
    <row r="76" spans="1:24">
      <c r="A76" s="356">
        <v>67</v>
      </c>
      <c r="B76" s="369" t="s">
        <v>582</v>
      </c>
      <c r="C76" s="358">
        <v>7</v>
      </c>
      <c r="D76" s="359" t="s">
        <v>529</v>
      </c>
      <c r="E76" s="360">
        <v>17.32</v>
      </c>
      <c r="F76" s="361">
        <f t="shared" si="4"/>
        <v>0</v>
      </c>
      <c r="G76" s="362"/>
      <c r="H76" s="362">
        <v>10</v>
      </c>
      <c r="I76" s="362">
        <v>100</v>
      </c>
      <c r="J76" s="363">
        <f t="shared" si="6"/>
        <v>17.32</v>
      </c>
      <c r="K76" s="364">
        <f t="shared" si="7"/>
        <v>0.69279999999999997</v>
      </c>
      <c r="L76" s="365">
        <f t="shared" si="5"/>
        <v>18.012799999999999</v>
      </c>
      <c r="M76" s="366"/>
      <c r="N76" s="366"/>
      <c r="O76" s="366"/>
      <c r="P76" s="366"/>
      <c r="Q76" s="366"/>
      <c r="R76" s="367"/>
      <c r="S76" s="223"/>
      <c r="T76" s="223"/>
      <c r="U76" s="223"/>
      <c r="V76" s="223"/>
      <c r="W76" s="223"/>
      <c r="X76" s="223"/>
    </row>
    <row r="77" spans="1:24">
      <c r="A77" s="356">
        <v>68</v>
      </c>
      <c r="B77" s="369" t="s">
        <v>111</v>
      </c>
      <c r="C77" s="358">
        <v>7</v>
      </c>
      <c r="D77" s="359" t="s">
        <v>529</v>
      </c>
      <c r="E77" s="360">
        <v>17.32</v>
      </c>
      <c r="F77" s="361">
        <f t="shared" si="4"/>
        <v>0</v>
      </c>
      <c r="G77" s="362">
        <v>0.69</v>
      </c>
      <c r="H77" s="362">
        <v>11</v>
      </c>
      <c r="I77" s="362">
        <v>100</v>
      </c>
      <c r="J77" s="363">
        <f t="shared" si="6"/>
        <v>18.010000000000002</v>
      </c>
      <c r="K77" s="364">
        <f t="shared" si="7"/>
        <v>0.79244000000000003</v>
      </c>
      <c r="L77" s="365">
        <f t="shared" si="5"/>
        <v>18.802440000000001</v>
      </c>
      <c r="M77" s="366"/>
      <c r="N77" s="366"/>
      <c r="O77" s="366"/>
      <c r="P77" s="366"/>
      <c r="Q77" s="366"/>
      <c r="R77" s="367"/>
      <c r="S77" s="223"/>
      <c r="T77" s="223"/>
      <c r="U77" s="223"/>
      <c r="V77" s="223"/>
      <c r="W77" s="223"/>
      <c r="X77" s="223"/>
    </row>
    <row r="78" spans="1:24">
      <c r="A78" s="356">
        <v>69</v>
      </c>
      <c r="B78" s="369" t="s">
        <v>583</v>
      </c>
      <c r="C78" s="358">
        <v>7</v>
      </c>
      <c r="D78" s="359" t="s">
        <v>529</v>
      </c>
      <c r="E78" s="360">
        <v>17.32</v>
      </c>
      <c r="F78" s="361">
        <f t="shared" si="4"/>
        <v>0</v>
      </c>
      <c r="G78" s="362"/>
      <c r="H78" s="362">
        <v>2</v>
      </c>
      <c r="I78" s="362">
        <v>70</v>
      </c>
      <c r="J78" s="363">
        <f t="shared" si="6"/>
        <v>12.124000000000001</v>
      </c>
      <c r="K78" s="364">
        <f t="shared" si="7"/>
        <v>9.6992000000000009E-2</v>
      </c>
      <c r="L78" s="365">
        <f t="shared" si="5"/>
        <v>12.220992000000001</v>
      </c>
      <c r="M78" s="366"/>
      <c r="N78" s="366"/>
      <c r="O78" s="366"/>
      <c r="P78" s="366"/>
      <c r="Q78" s="366"/>
      <c r="R78" s="367"/>
      <c r="S78" s="223"/>
      <c r="T78" s="223"/>
      <c r="U78" s="223"/>
      <c r="V78" s="223"/>
      <c r="W78" s="223"/>
      <c r="X78" s="223"/>
    </row>
    <row r="79" spans="1:24">
      <c r="A79" s="356">
        <v>70</v>
      </c>
      <c r="B79" s="369" t="s">
        <v>584</v>
      </c>
      <c r="C79" s="358">
        <v>7</v>
      </c>
      <c r="D79" s="359" t="s">
        <v>529</v>
      </c>
      <c r="E79" s="360">
        <v>17.32</v>
      </c>
      <c r="F79" s="361">
        <f t="shared" si="4"/>
        <v>0</v>
      </c>
      <c r="G79" s="362"/>
      <c r="H79" s="362">
        <v>12</v>
      </c>
      <c r="I79" s="362">
        <v>10</v>
      </c>
      <c r="J79" s="363">
        <f t="shared" si="6"/>
        <v>1.732</v>
      </c>
      <c r="K79" s="364">
        <f t="shared" si="7"/>
        <v>8.3136000000000002E-2</v>
      </c>
      <c r="L79" s="365">
        <f t="shared" si="5"/>
        <v>1.8151360000000001</v>
      </c>
      <c r="M79" s="366"/>
      <c r="N79" s="366"/>
      <c r="O79" s="366"/>
      <c r="P79" s="366"/>
      <c r="Q79" s="366"/>
      <c r="R79" s="367"/>
      <c r="S79" s="223"/>
      <c r="T79" s="223"/>
      <c r="U79" s="223"/>
      <c r="V79" s="223"/>
      <c r="W79" s="223"/>
      <c r="X79" s="223"/>
    </row>
    <row r="80" spans="1:24">
      <c r="A80" s="356">
        <v>71</v>
      </c>
      <c r="B80" s="369" t="s">
        <v>585</v>
      </c>
      <c r="C80" s="358">
        <v>7</v>
      </c>
      <c r="D80" s="359" t="s">
        <v>529</v>
      </c>
      <c r="E80" s="360">
        <v>17.32</v>
      </c>
      <c r="F80" s="361">
        <f t="shared" si="4"/>
        <v>0</v>
      </c>
      <c r="G80" s="362"/>
      <c r="H80" s="362">
        <v>25</v>
      </c>
      <c r="I80" s="362">
        <v>45</v>
      </c>
      <c r="J80" s="363">
        <f t="shared" si="6"/>
        <v>7.7939999999999996</v>
      </c>
      <c r="K80" s="364">
        <f t="shared" si="7"/>
        <v>0.77939999999999998</v>
      </c>
      <c r="L80" s="365">
        <f t="shared" si="5"/>
        <v>8.5733999999999995</v>
      </c>
      <c r="M80" s="366"/>
      <c r="N80" s="366"/>
      <c r="O80" s="366"/>
      <c r="P80" s="366"/>
      <c r="Q80" s="366"/>
      <c r="R80" s="367"/>
      <c r="S80" s="223"/>
      <c r="T80" s="223"/>
      <c r="U80" s="223"/>
      <c r="V80" s="223"/>
      <c r="W80" s="223"/>
      <c r="X80" s="223"/>
    </row>
    <row r="81" spans="1:24">
      <c r="A81" s="356">
        <v>72</v>
      </c>
      <c r="B81" s="369" t="s">
        <v>586</v>
      </c>
      <c r="C81" s="358">
        <v>7</v>
      </c>
      <c r="D81" s="359" t="s">
        <v>529</v>
      </c>
      <c r="E81" s="360">
        <v>17.32</v>
      </c>
      <c r="F81" s="361">
        <f t="shared" si="4"/>
        <v>0</v>
      </c>
      <c r="G81" s="362"/>
      <c r="H81" s="362">
        <v>17</v>
      </c>
      <c r="I81" s="362">
        <v>100</v>
      </c>
      <c r="J81" s="363">
        <f t="shared" si="6"/>
        <v>17.32</v>
      </c>
      <c r="K81" s="364">
        <f t="shared" si="7"/>
        <v>1.1777599999999999</v>
      </c>
      <c r="L81" s="365">
        <f t="shared" si="5"/>
        <v>18.49776</v>
      </c>
      <c r="M81" s="366"/>
      <c r="N81" s="366"/>
      <c r="O81" s="366"/>
      <c r="P81" s="366"/>
      <c r="Q81" s="366"/>
      <c r="R81" s="367"/>
      <c r="S81" s="223"/>
      <c r="T81" s="223"/>
      <c r="U81" s="223"/>
      <c r="V81" s="223"/>
      <c r="W81" s="223"/>
      <c r="X81" s="223"/>
    </row>
    <row r="82" spans="1:24">
      <c r="A82" s="356">
        <v>73</v>
      </c>
      <c r="B82" s="369" t="s">
        <v>106</v>
      </c>
      <c r="C82" s="358">
        <v>7</v>
      </c>
      <c r="D82" s="359" t="s">
        <v>529</v>
      </c>
      <c r="E82" s="360">
        <v>17.32</v>
      </c>
      <c r="F82" s="361">
        <f t="shared" si="4"/>
        <v>0</v>
      </c>
      <c r="G82" s="362">
        <v>0.69</v>
      </c>
      <c r="H82" s="362">
        <v>19</v>
      </c>
      <c r="I82" s="362">
        <v>100</v>
      </c>
      <c r="J82" s="363">
        <f t="shared" si="6"/>
        <v>18.010000000000002</v>
      </c>
      <c r="K82" s="364">
        <f t="shared" si="7"/>
        <v>1.3687600000000002</v>
      </c>
      <c r="L82" s="365">
        <f t="shared" si="5"/>
        <v>19.378760000000003</v>
      </c>
      <c r="M82" s="366"/>
      <c r="N82" s="366"/>
      <c r="O82" s="366"/>
      <c r="P82" s="366"/>
      <c r="Q82" s="366"/>
      <c r="R82" s="367"/>
      <c r="S82" s="223"/>
      <c r="T82" s="223"/>
      <c r="U82" s="223"/>
      <c r="V82" s="223"/>
      <c r="W82" s="223"/>
      <c r="X82" s="223"/>
    </row>
    <row r="83" spans="1:24">
      <c r="A83" s="356">
        <v>74</v>
      </c>
      <c r="B83" s="369" t="s">
        <v>587</v>
      </c>
      <c r="C83" s="358">
        <v>7</v>
      </c>
      <c r="D83" s="359" t="s">
        <v>529</v>
      </c>
      <c r="E83" s="360">
        <v>17.32</v>
      </c>
      <c r="F83" s="361">
        <f t="shared" si="4"/>
        <v>0</v>
      </c>
      <c r="G83" s="362"/>
      <c r="H83" s="362">
        <v>9</v>
      </c>
      <c r="I83" s="362">
        <v>50</v>
      </c>
      <c r="J83" s="363">
        <f t="shared" si="6"/>
        <v>8.66</v>
      </c>
      <c r="K83" s="364">
        <f t="shared" si="7"/>
        <v>0.31175999999999998</v>
      </c>
      <c r="L83" s="365">
        <f t="shared" si="5"/>
        <v>8.9717599999999997</v>
      </c>
      <c r="M83" s="366"/>
      <c r="N83" s="366"/>
      <c r="O83" s="366"/>
      <c r="P83" s="366"/>
      <c r="Q83" s="366"/>
      <c r="R83" s="367"/>
      <c r="S83" s="223"/>
      <c r="T83" s="223"/>
      <c r="U83" s="223"/>
      <c r="V83" s="223"/>
      <c r="W83" s="223"/>
      <c r="X83" s="223"/>
    </row>
    <row r="84" spans="1:24">
      <c r="A84" s="356">
        <v>75</v>
      </c>
      <c r="B84" s="369" t="s">
        <v>588</v>
      </c>
      <c r="C84" s="358">
        <v>7</v>
      </c>
      <c r="D84" s="359" t="s">
        <v>529</v>
      </c>
      <c r="E84" s="360">
        <v>17.32</v>
      </c>
      <c r="F84" s="361">
        <f t="shared" si="4"/>
        <v>0</v>
      </c>
      <c r="G84" s="362"/>
      <c r="H84" s="362">
        <v>14</v>
      </c>
      <c r="I84" s="362">
        <v>100</v>
      </c>
      <c r="J84" s="363">
        <f t="shared" si="6"/>
        <v>17.32</v>
      </c>
      <c r="K84" s="364">
        <f t="shared" si="7"/>
        <v>0.96992000000000012</v>
      </c>
      <c r="L84" s="365">
        <f t="shared" si="5"/>
        <v>18.289920000000002</v>
      </c>
      <c r="M84" s="366"/>
      <c r="N84" s="366"/>
      <c r="O84" s="366"/>
      <c r="P84" s="366"/>
      <c r="Q84" s="366"/>
      <c r="R84" s="367"/>
      <c r="S84" s="223"/>
      <c r="T84" s="223"/>
      <c r="U84" s="223"/>
      <c r="V84" s="223"/>
      <c r="W84" s="223"/>
      <c r="X84" s="223"/>
    </row>
    <row r="85" spans="1:24">
      <c r="A85" s="356">
        <v>76</v>
      </c>
      <c r="B85" s="369" t="s">
        <v>98</v>
      </c>
      <c r="C85" s="358">
        <v>7</v>
      </c>
      <c r="D85" s="359" t="s">
        <v>529</v>
      </c>
      <c r="E85" s="360">
        <v>17.32</v>
      </c>
      <c r="F85" s="361">
        <f t="shared" si="4"/>
        <v>0</v>
      </c>
      <c r="G85" s="362">
        <v>0.69</v>
      </c>
      <c r="H85" s="362">
        <v>23</v>
      </c>
      <c r="I85" s="362">
        <v>100</v>
      </c>
      <c r="J85" s="363">
        <f t="shared" si="6"/>
        <v>18.010000000000002</v>
      </c>
      <c r="K85" s="364">
        <f t="shared" si="7"/>
        <v>1.6569200000000002</v>
      </c>
      <c r="L85" s="365">
        <f t="shared" si="5"/>
        <v>19.666920000000001</v>
      </c>
      <c r="M85" s="366"/>
      <c r="N85" s="366"/>
      <c r="O85" s="366"/>
      <c r="P85" s="366"/>
      <c r="Q85" s="366"/>
      <c r="R85" s="367"/>
      <c r="S85" s="223"/>
      <c r="T85" s="223"/>
      <c r="U85" s="223"/>
      <c r="V85" s="223"/>
      <c r="W85" s="223"/>
      <c r="X85" s="223"/>
    </row>
    <row r="86" spans="1:24">
      <c r="A86" s="356">
        <v>77</v>
      </c>
      <c r="B86" s="369" t="s">
        <v>589</v>
      </c>
      <c r="C86" s="358">
        <v>7</v>
      </c>
      <c r="D86" s="359" t="s">
        <v>529</v>
      </c>
      <c r="E86" s="360">
        <v>17.32</v>
      </c>
      <c r="F86" s="361">
        <f t="shared" si="4"/>
        <v>0</v>
      </c>
      <c r="G86" s="362"/>
      <c r="H86" s="362">
        <v>21</v>
      </c>
      <c r="I86" s="362">
        <v>100</v>
      </c>
      <c r="J86" s="363">
        <f t="shared" si="6"/>
        <v>17.32</v>
      </c>
      <c r="K86" s="364">
        <f t="shared" si="7"/>
        <v>1.4548800000000002</v>
      </c>
      <c r="L86" s="365">
        <f t="shared" si="5"/>
        <v>18.77488</v>
      </c>
      <c r="M86" s="366"/>
      <c r="N86" s="366"/>
      <c r="O86" s="366"/>
      <c r="P86" s="366"/>
      <c r="Q86" s="366"/>
      <c r="R86" s="367"/>
      <c r="S86" s="223"/>
      <c r="T86" s="223"/>
      <c r="U86" s="223"/>
      <c r="V86" s="223"/>
      <c r="W86" s="223"/>
      <c r="X86" s="223"/>
    </row>
    <row r="87" spans="1:24">
      <c r="A87" s="356">
        <v>78</v>
      </c>
      <c r="B87" s="369" t="s">
        <v>590</v>
      </c>
      <c r="C87" s="358">
        <v>7</v>
      </c>
      <c r="D87" s="359" t="s">
        <v>529</v>
      </c>
      <c r="E87" s="360">
        <v>17.32</v>
      </c>
      <c r="F87" s="361">
        <f t="shared" si="4"/>
        <v>0</v>
      </c>
      <c r="G87" s="362"/>
      <c r="H87" s="362">
        <v>5</v>
      </c>
      <c r="I87" s="362">
        <v>5</v>
      </c>
      <c r="J87" s="363">
        <f t="shared" si="6"/>
        <v>0.86599999999999999</v>
      </c>
      <c r="K87" s="364">
        <f t="shared" si="7"/>
        <v>1.7320000000000002E-2</v>
      </c>
      <c r="L87" s="365">
        <f t="shared" si="5"/>
        <v>0.88331999999999999</v>
      </c>
      <c r="M87" s="366"/>
      <c r="N87" s="366"/>
      <c r="O87" s="366"/>
      <c r="P87" s="366"/>
      <c r="Q87" s="366"/>
      <c r="R87" s="367"/>
      <c r="S87" s="223"/>
      <c r="T87" s="223"/>
      <c r="U87" s="223"/>
      <c r="V87" s="223"/>
      <c r="W87" s="223"/>
      <c r="X87" s="223"/>
    </row>
    <row r="88" spans="1:24">
      <c r="A88" s="356">
        <v>79</v>
      </c>
      <c r="B88" s="369" t="s">
        <v>142</v>
      </c>
      <c r="C88" s="358">
        <v>7</v>
      </c>
      <c r="D88" s="359" t="s">
        <v>529</v>
      </c>
      <c r="E88" s="360">
        <v>17.32</v>
      </c>
      <c r="F88" s="361">
        <f t="shared" si="4"/>
        <v>0</v>
      </c>
      <c r="G88" s="362"/>
      <c r="H88" s="362">
        <v>15</v>
      </c>
      <c r="I88" s="362">
        <v>60</v>
      </c>
      <c r="J88" s="363">
        <f t="shared" si="6"/>
        <v>10.392000000000001</v>
      </c>
      <c r="K88" s="364">
        <f t="shared" si="7"/>
        <v>0.62352000000000007</v>
      </c>
      <c r="L88" s="365">
        <f t="shared" si="5"/>
        <v>11.015520000000002</v>
      </c>
      <c r="M88" s="366"/>
      <c r="N88" s="366"/>
      <c r="O88" s="366"/>
      <c r="P88" s="366"/>
      <c r="Q88" s="366"/>
      <c r="R88" s="367"/>
      <c r="S88" s="223"/>
      <c r="T88" s="223"/>
      <c r="U88" s="223"/>
      <c r="V88" s="223"/>
      <c r="W88" s="223"/>
      <c r="X88" s="223"/>
    </row>
    <row r="89" spans="1:24">
      <c r="A89" s="356">
        <v>80</v>
      </c>
      <c r="B89" s="369" t="s">
        <v>591</v>
      </c>
      <c r="C89" s="358">
        <v>7</v>
      </c>
      <c r="D89" s="359" t="s">
        <v>529</v>
      </c>
      <c r="E89" s="360">
        <v>17.32</v>
      </c>
      <c r="F89" s="361">
        <f t="shared" si="4"/>
        <v>0</v>
      </c>
      <c r="G89" s="362"/>
      <c r="H89" s="362">
        <v>3</v>
      </c>
      <c r="I89" s="362">
        <v>20</v>
      </c>
      <c r="J89" s="363">
        <f t="shared" si="6"/>
        <v>3.464</v>
      </c>
      <c r="K89" s="364">
        <f t="shared" si="7"/>
        <v>4.1568000000000001E-2</v>
      </c>
      <c r="L89" s="365">
        <f t="shared" si="5"/>
        <v>3.5055679999999998</v>
      </c>
      <c r="M89" s="366"/>
      <c r="N89" s="366"/>
      <c r="O89" s="366"/>
      <c r="P89" s="366"/>
      <c r="Q89" s="366"/>
      <c r="R89" s="367"/>
      <c r="S89" s="223"/>
      <c r="T89" s="223"/>
      <c r="U89" s="223"/>
      <c r="V89" s="223"/>
      <c r="W89" s="223"/>
      <c r="X89" s="223"/>
    </row>
    <row r="90" spans="1:24">
      <c r="A90" s="356">
        <v>81</v>
      </c>
      <c r="B90" s="369" t="s">
        <v>592</v>
      </c>
      <c r="C90" s="358">
        <v>3</v>
      </c>
      <c r="D90" s="359" t="s">
        <v>559</v>
      </c>
      <c r="E90" s="360">
        <v>7.82</v>
      </c>
      <c r="F90" s="361">
        <f t="shared" si="4"/>
        <v>0</v>
      </c>
      <c r="G90" s="362"/>
      <c r="H90" s="362">
        <v>6</v>
      </c>
      <c r="I90" s="362">
        <v>100</v>
      </c>
      <c r="J90" s="363">
        <f t="shared" si="6"/>
        <v>7.82</v>
      </c>
      <c r="K90" s="364">
        <f t="shared" si="7"/>
        <v>0.18768000000000001</v>
      </c>
      <c r="L90" s="365">
        <f t="shared" si="5"/>
        <v>8.0076800000000006</v>
      </c>
      <c r="M90" s="366"/>
      <c r="N90" s="366"/>
      <c r="O90" s="366"/>
      <c r="P90" s="366"/>
      <c r="Q90" s="366"/>
      <c r="R90" s="367"/>
      <c r="S90" s="223"/>
      <c r="T90" s="223"/>
      <c r="U90" s="223"/>
      <c r="V90" s="223"/>
      <c r="W90" s="223"/>
      <c r="X90" s="223"/>
    </row>
    <row r="91" spans="1:24">
      <c r="A91" s="356">
        <v>82</v>
      </c>
      <c r="B91" s="369" t="s">
        <v>593</v>
      </c>
      <c r="C91" s="358">
        <v>3</v>
      </c>
      <c r="D91" s="359" t="s">
        <v>559</v>
      </c>
      <c r="E91" s="360">
        <v>7.82</v>
      </c>
      <c r="F91" s="361">
        <f t="shared" si="4"/>
        <v>0</v>
      </c>
      <c r="G91" s="362"/>
      <c r="H91" s="362">
        <v>13</v>
      </c>
      <c r="I91" s="362">
        <v>100</v>
      </c>
      <c r="J91" s="363">
        <f t="shared" si="6"/>
        <v>7.82</v>
      </c>
      <c r="K91" s="364">
        <f t="shared" si="7"/>
        <v>0.40664</v>
      </c>
      <c r="L91" s="365">
        <f t="shared" si="5"/>
        <v>8.2266399999999997</v>
      </c>
      <c r="M91" s="366"/>
      <c r="N91" s="366"/>
      <c r="O91" s="366"/>
      <c r="P91" s="366"/>
      <c r="Q91" s="366"/>
      <c r="R91" s="367"/>
      <c r="S91" s="223"/>
      <c r="T91" s="223"/>
      <c r="U91" s="223"/>
      <c r="V91" s="223"/>
      <c r="W91" s="223"/>
      <c r="X91" s="223"/>
    </row>
    <row r="92" spans="1:24">
      <c r="A92" s="356">
        <v>83</v>
      </c>
      <c r="B92" s="369" t="s">
        <v>594</v>
      </c>
      <c r="C92" s="358">
        <v>3</v>
      </c>
      <c r="D92" s="359" t="s">
        <v>561</v>
      </c>
      <c r="E92" s="360">
        <v>7.82</v>
      </c>
      <c r="F92" s="361">
        <f t="shared" si="4"/>
        <v>0</v>
      </c>
      <c r="G92" s="362"/>
      <c r="H92" s="362">
        <v>26</v>
      </c>
      <c r="I92" s="362">
        <v>94</v>
      </c>
      <c r="J92" s="363">
        <f t="shared" si="6"/>
        <v>7.3508000000000004</v>
      </c>
      <c r="K92" s="364">
        <f t="shared" si="7"/>
        <v>0.76448320000000003</v>
      </c>
      <c r="L92" s="365">
        <f t="shared" si="5"/>
        <v>8.1152832000000004</v>
      </c>
      <c r="M92" s="366"/>
      <c r="N92" s="366"/>
      <c r="O92" s="366"/>
      <c r="P92" s="366"/>
      <c r="Q92" s="366"/>
      <c r="R92" s="367"/>
      <c r="S92" s="223"/>
      <c r="T92" s="223"/>
      <c r="U92" s="223"/>
      <c r="V92" s="223"/>
      <c r="W92" s="223"/>
      <c r="X92" s="223"/>
    </row>
    <row r="93" spans="1:24">
      <c r="A93" s="356">
        <v>84</v>
      </c>
      <c r="B93" s="369" t="s">
        <v>595</v>
      </c>
      <c r="C93" s="358">
        <v>2</v>
      </c>
      <c r="D93" s="359" t="s">
        <v>562</v>
      </c>
      <c r="E93" s="360">
        <v>6.83</v>
      </c>
      <c r="F93" s="361">
        <f t="shared" si="4"/>
        <v>0</v>
      </c>
      <c r="G93" s="362"/>
      <c r="H93" s="362">
        <v>8</v>
      </c>
      <c r="I93" s="362">
        <v>55</v>
      </c>
      <c r="J93" s="363">
        <f t="shared" si="6"/>
        <v>3.7565</v>
      </c>
      <c r="K93" s="364">
        <f t="shared" si="7"/>
        <v>0.120208</v>
      </c>
      <c r="L93" s="365">
        <f t="shared" si="5"/>
        <v>3.8767079999999998</v>
      </c>
      <c r="M93" s="366"/>
      <c r="N93" s="366"/>
      <c r="O93" s="366"/>
      <c r="P93" s="366"/>
      <c r="Q93" s="366"/>
      <c r="R93" s="367"/>
      <c r="S93" s="223"/>
      <c r="T93" s="223"/>
      <c r="U93" s="223"/>
      <c r="V93" s="223"/>
      <c r="W93" s="223"/>
      <c r="X93" s="223"/>
    </row>
    <row r="94" spans="1:24">
      <c r="A94" s="356">
        <v>85</v>
      </c>
      <c r="B94" s="369" t="s">
        <v>596</v>
      </c>
      <c r="C94" s="358">
        <v>1</v>
      </c>
      <c r="D94" s="359" t="s">
        <v>563</v>
      </c>
      <c r="E94" s="360">
        <v>6.3</v>
      </c>
      <c r="F94" s="361">
        <f t="shared" si="4"/>
        <v>0</v>
      </c>
      <c r="G94" s="362"/>
      <c r="H94" s="362">
        <v>13</v>
      </c>
      <c r="I94" s="362">
        <v>100</v>
      </c>
      <c r="J94" s="363">
        <f t="shared" si="6"/>
        <v>6.3</v>
      </c>
      <c r="K94" s="364">
        <f t="shared" si="7"/>
        <v>0.32759999999999995</v>
      </c>
      <c r="L94" s="365">
        <f t="shared" si="5"/>
        <v>6.6276000000000002</v>
      </c>
      <c r="M94" s="366"/>
      <c r="N94" s="366"/>
      <c r="O94" s="366"/>
      <c r="P94" s="366"/>
      <c r="Q94" s="366"/>
      <c r="R94" s="367"/>
      <c r="S94" s="223"/>
      <c r="T94" s="223"/>
      <c r="U94" s="223"/>
      <c r="V94" s="223"/>
      <c r="W94" s="223"/>
      <c r="X94" s="223"/>
    </row>
    <row r="95" spans="1:24">
      <c r="A95" s="356">
        <v>86</v>
      </c>
      <c r="B95" s="369" t="s">
        <v>597</v>
      </c>
      <c r="C95" s="358">
        <v>1</v>
      </c>
      <c r="D95" s="359" t="s">
        <v>563</v>
      </c>
      <c r="E95" s="360">
        <v>6.3</v>
      </c>
      <c r="F95" s="361">
        <f t="shared" si="4"/>
        <v>0</v>
      </c>
      <c r="G95" s="362"/>
      <c r="H95" s="362">
        <v>13</v>
      </c>
      <c r="I95" s="362">
        <v>100</v>
      </c>
      <c r="J95" s="363">
        <f t="shared" si="6"/>
        <v>6.3</v>
      </c>
      <c r="K95" s="364">
        <f t="shared" si="7"/>
        <v>0.32759999999999995</v>
      </c>
      <c r="L95" s="365">
        <f t="shared" si="5"/>
        <v>6.6276000000000002</v>
      </c>
      <c r="M95" s="366"/>
      <c r="N95" s="366"/>
      <c r="O95" s="366"/>
      <c r="P95" s="366"/>
      <c r="Q95" s="366"/>
      <c r="R95" s="367"/>
      <c r="S95" s="223"/>
      <c r="T95" s="223"/>
      <c r="U95" s="223"/>
      <c r="V95" s="223"/>
      <c r="W95" s="223"/>
      <c r="X95" s="223"/>
    </row>
    <row r="96" spans="1:24">
      <c r="A96" s="356">
        <v>87</v>
      </c>
      <c r="B96" s="369" t="s">
        <v>598</v>
      </c>
      <c r="C96" s="358">
        <v>1</v>
      </c>
      <c r="D96" s="359" t="s">
        <v>563</v>
      </c>
      <c r="E96" s="360">
        <v>6.3</v>
      </c>
      <c r="F96" s="361">
        <f t="shared" si="4"/>
        <v>0</v>
      </c>
      <c r="G96" s="362"/>
      <c r="H96" s="362">
        <v>13</v>
      </c>
      <c r="I96" s="362">
        <v>100</v>
      </c>
      <c r="J96" s="363">
        <f t="shared" si="6"/>
        <v>6.3</v>
      </c>
      <c r="K96" s="364">
        <f t="shared" si="7"/>
        <v>0.32759999999999995</v>
      </c>
      <c r="L96" s="365">
        <f t="shared" si="5"/>
        <v>6.6276000000000002</v>
      </c>
      <c r="M96" s="366"/>
      <c r="N96" s="366"/>
      <c r="O96" s="366"/>
      <c r="P96" s="366"/>
      <c r="Q96" s="366"/>
      <c r="R96" s="367"/>
      <c r="S96" s="223"/>
      <c r="T96" s="223"/>
      <c r="U96" s="223"/>
      <c r="V96" s="223"/>
      <c r="W96" s="223"/>
      <c r="X96" s="223"/>
    </row>
    <row r="97" spans="1:24">
      <c r="A97" s="356">
        <v>88</v>
      </c>
      <c r="B97" s="369" t="s">
        <v>599</v>
      </c>
      <c r="C97" s="358">
        <v>1</v>
      </c>
      <c r="D97" s="359" t="s">
        <v>563</v>
      </c>
      <c r="E97" s="360">
        <v>6.3</v>
      </c>
      <c r="F97" s="361">
        <f t="shared" si="4"/>
        <v>0</v>
      </c>
      <c r="G97" s="362"/>
      <c r="H97" s="362">
        <v>27</v>
      </c>
      <c r="I97" s="362">
        <v>100</v>
      </c>
      <c r="J97" s="363">
        <f t="shared" si="6"/>
        <v>6.3</v>
      </c>
      <c r="K97" s="364">
        <f t="shared" si="7"/>
        <v>0.6804</v>
      </c>
      <c r="L97" s="365">
        <f t="shared" si="5"/>
        <v>6.9803999999999995</v>
      </c>
      <c r="M97" s="366"/>
      <c r="N97" s="366"/>
      <c r="O97" s="366"/>
      <c r="P97" s="366"/>
      <c r="Q97" s="366"/>
      <c r="R97" s="367"/>
      <c r="S97" s="223"/>
      <c r="T97" s="223"/>
      <c r="U97" s="223"/>
      <c r="V97" s="223"/>
      <c r="W97" s="223"/>
      <c r="X97" s="223"/>
    </row>
    <row r="98" spans="1:24">
      <c r="A98" s="356">
        <v>89</v>
      </c>
      <c r="B98" s="369" t="s">
        <v>600</v>
      </c>
      <c r="C98" s="358">
        <v>1</v>
      </c>
      <c r="D98" s="359" t="s">
        <v>563</v>
      </c>
      <c r="E98" s="360">
        <v>6.3</v>
      </c>
      <c r="F98" s="361">
        <f t="shared" si="4"/>
        <v>0</v>
      </c>
      <c r="G98" s="362"/>
      <c r="H98" s="362">
        <v>4</v>
      </c>
      <c r="I98" s="362">
        <v>100</v>
      </c>
      <c r="J98" s="363">
        <f t="shared" si="6"/>
        <v>6.3</v>
      </c>
      <c r="K98" s="364">
        <f t="shared" si="7"/>
        <v>0.1008</v>
      </c>
      <c r="L98" s="365">
        <f t="shared" si="5"/>
        <v>6.4008000000000003</v>
      </c>
      <c r="M98" s="366"/>
      <c r="N98" s="366"/>
      <c r="O98" s="366"/>
      <c r="P98" s="366"/>
      <c r="Q98" s="366"/>
      <c r="R98" s="367"/>
      <c r="S98" s="223"/>
      <c r="T98" s="223"/>
      <c r="U98" s="223"/>
      <c r="V98" s="223"/>
      <c r="W98" s="223"/>
      <c r="X98" s="223"/>
    </row>
    <row r="99" spans="1:24">
      <c r="A99" s="356">
        <v>90</v>
      </c>
      <c r="B99" s="369" t="s">
        <v>601</v>
      </c>
      <c r="C99" s="358">
        <v>1</v>
      </c>
      <c r="D99" s="359" t="s">
        <v>563</v>
      </c>
      <c r="E99" s="360">
        <v>6.3</v>
      </c>
      <c r="F99" s="361">
        <f t="shared" si="4"/>
        <v>0</v>
      </c>
      <c r="G99" s="362"/>
      <c r="H99" s="362">
        <v>12</v>
      </c>
      <c r="I99" s="362">
        <v>100</v>
      </c>
      <c r="J99" s="363">
        <f t="shared" si="6"/>
        <v>6.3</v>
      </c>
      <c r="K99" s="364">
        <f t="shared" si="7"/>
        <v>0.3024</v>
      </c>
      <c r="L99" s="365">
        <f t="shared" si="5"/>
        <v>6.6023999999999994</v>
      </c>
      <c r="M99" s="366"/>
      <c r="N99" s="366"/>
      <c r="O99" s="366"/>
      <c r="P99" s="366"/>
      <c r="Q99" s="366"/>
      <c r="R99" s="367"/>
      <c r="S99" s="223"/>
      <c r="T99" s="223"/>
      <c r="U99" s="223"/>
      <c r="V99" s="223"/>
      <c r="W99" s="223"/>
      <c r="X99" s="223"/>
    </row>
    <row r="100" spans="1:24">
      <c r="A100" s="356">
        <v>91</v>
      </c>
      <c r="B100" s="369" t="s">
        <v>602</v>
      </c>
      <c r="C100" s="358">
        <v>1</v>
      </c>
      <c r="D100" s="359" t="s">
        <v>563</v>
      </c>
      <c r="E100" s="360">
        <v>6.3</v>
      </c>
      <c r="F100" s="361">
        <f t="shared" si="4"/>
        <v>0</v>
      </c>
      <c r="G100" s="362"/>
      <c r="H100" s="362">
        <v>16</v>
      </c>
      <c r="I100" s="362">
        <v>100</v>
      </c>
      <c r="J100" s="363">
        <f t="shared" si="6"/>
        <v>6.3</v>
      </c>
      <c r="K100" s="364">
        <f t="shared" si="7"/>
        <v>0.4032</v>
      </c>
      <c r="L100" s="365">
        <f t="shared" si="5"/>
        <v>6.7031999999999998</v>
      </c>
      <c r="M100" s="366"/>
      <c r="N100" s="366"/>
      <c r="O100" s="366"/>
      <c r="P100" s="366"/>
      <c r="Q100" s="366"/>
      <c r="R100" s="367"/>
      <c r="S100" s="223"/>
      <c r="T100" s="223"/>
      <c r="U100" s="223"/>
      <c r="V100" s="223"/>
      <c r="W100" s="223"/>
      <c r="X100" s="223"/>
    </row>
    <row r="101" spans="1:24">
      <c r="A101" s="356">
        <v>92</v>
      </c>
      <c r="B101" s="369" t="s">
        <v>603</v>
      </c>
      <c r="C101" s="358">
        <v>1</v>
      </c>
      <c r="D101" s="359" t="s">
        <v>563</v>
      </c>
      <c r="E101" s="360">
        <v>6.3</v>
      </c>
      <c r="F101" s="361">
        <f t="shared" si="4"/>
        <v>0</v>
      </c>
      <c r="G101" s="362"/>
      <c r="H101" s="362">
        <v>25</v>
      </c>
      <c r="I101" s="362">
        <v>100</v>
      </c>
      <c r="J101" s="363">
        <f t="shared" si="6"/>
        <v>6.3</v>
      </c>
      <c r="K101" s="364">
        <f t="shared" si="7"/>
        <v>0.63</v>
      </c>
      <c r="L101" s="365">
        <f t="shared" si="5"/>
        <v>6.93</v>
      </c>
      <c r="M101" s="366"/>
      <c r="N101" s="366"/>
      <c r="O101" s="366"/>
      <c r="P101" s="366"/>
      <c r="Q101" s="366"/>
      <c r="R101" s="367"/>
      <c r="S101" s="223"/>
      <c r="T101" s="223"/>
      <c r="U101" s="223"/>
      <c r="V101" s="223"/>
      <c r="W101" s="223"/>
      <c r="X101" s="223"/>
    </row>
    <row r="102" spans="1:24">
      <c r="A102" s="356">
        <v>93</v>
      </c>
      <c r="B102" s="369" t="s">
        <v>604</v>
      </c>
      <c r="C102" s="358">
        <v>1</v>
      </c>
      <c r="D102" s="359" t="s">
        <v>563</v>
      </c>
      <c r="E102" s="360">
        <v>6.3</v>
      </c>
      <c r="F102" s="361">
        <f t="shared" si="4"/>
        <v>0</v>
      </c>
      <c r="G102" s="362"/>
      <c r="H102" s="362">
        <v>15</v>
      </c>
      <c r="I102" s="362">
        <v>100</v>
      </c>
      <c r="J102" s="363">
        <f t="shared" si="6"/>
        <v>6.3</v>
      </c>
      <c r="K102" s="364">
        <f t="shared" si="7"/>
        <v>0.378</v>
      </c>
      <c r="L102" s="365">
        <f t="shared" si="5"/>
        <v>6.6779999999999999</v>
      </c>
      <c r="M102" s="366"/>
      <c r="N102" s="366"/>
      <c r="O102" s="366"/>
      <c r="P102" s="366"/>
      <c r="Q102" s="366"/>
      <c r="R102" s="367"/>
      <c r="S102" s="223"/>
      <c r="T102" s="223"/>
      <c r="U102" s="223"/>
      <c r="V102" s="223"/>
      <c r="W102" s="223"/>
      <c r="X102" s="223"/>
    </row>
    <row r="103" spans="1:24">
      <c r="A103" s="356">
        <v>94</v>
      </c>
      <c r="B103" s="369" t="s">
        <v>605</v>
      </c>
      <c r="C103" s="358">
        <v>1</v>
      </c>
      <c r="D103" s="359" t="s">
        <v>563</v>
      </c>
      <c r="E103" s="360">
        <v>6.3</v>
      </c>
      <c r="F103" s="361">
        <f t="shared" si="4"/>
        <v>0</v>
      </c>
      <c r="G103" s="362"/>
      <c r="H103" s="362">
        <v>14</v>
      </c>
      <c r="I103" s="362">
        <v>100</v>
      </c>
      <c r="J103" s="363">
        <f t="shared" si="6"/>
        <v>6.3</v>
      </c>
      <c r="K103" s="364">
        <f t="shared" si="7"/>
        <v>0.3528</v>
      </c>
      <c r="L103" s="365">
        <f t="shared" si="5"/>
        <v>6.6528</v>
      </c>
      <c r="M103" s="366"/>
      <c r="N103" s="366"/>
      <c r="O103" s="366"/>
      <c r="P103" s="366"/>
      <c r="Q103" s="366"/>
      <c r="R103" s="367"/>
      <c r="S103" s="223"/>
      <c r="T103" s="223"/>
      <c r="U103" s="223"/>
      <c r="V103" s="223"/>
      <c r="W103" s="223"/>
      <c r="X103" s="223"/>
    </row>
    <row r="104" spans="1:24">
      <c r="A104" s="356">
        <v>95</v>
      </c>
      <c r="B104" s="369" t="s">
        <v>606</v>
      </c>
      <c r="C104" s="358">
        <v>1</v>
      </c>
      <c r="D104" s="359" t="s">
        <v>563</v>
      </c>
      <c r="E104" s="360">
        <v>6.3</v>
      </c>
      <c r="F104" s="361">
        <f t="shared" si="4"/>
        <v>0</v>
      </c>
      <c r="G104" s="362"/>
      <c r="H104" s="362">
        <v>7</v>
      </c>
      <c r="I104" s="362">
        <v>100</v>
      </c>
      <c r="J104" s="363">
        <f t="shared" si="6"/>
        <v>6.3</v>
      </c>
      <c r="K104" s="364">
        <f t="shared" si="7"/>
        <v>0.1764</v>
      </c>
      <c r="L104" s="365">
        <f t="shared" si="5"/>
        <v>6.4763999999999999</v>
      </c>
      <c r="M104" s="366"/>
      <c r="N104" s="366"/>
      <c r="O104" s="366"/>
      <c r="P104" s="366"/>
      <c r="Q104" s="366"/>
      <c r="R104" s="367"/>
      <c r="S104" s="223"/>
      <c r="T104" s="223"/>
      <c r="U104" s="223"/>
      <c r="V104" s="223"/>
      <c r="W104" s="223"/>
      <c r="X104" s="223"/>
    </row>
    <row r="105" spans="1:24">
      <c r="A105" s="356">
        <v>96</v>
      </c>
      <c r="B105" s="369" t="s">
        <v>607</v>
      </c>
      <c r="C105" s="358">
        <v>1</v>
      </c>
      <c r="D105" s="359" t="s">
        <v>563</v>
      </c>
      <c r="E105" s="360">
        <v>6.3</v>
      </c>
      <c r="F105" s="361">
        <f t="shared" si="4"/>
        <v>0</v>
      </c>
      <c r="G105" s="362"/>
      <c r="H105" s="362">
        <v>7</v>
      </c>
      <c r="I105" s="362">
        <v>100</v>
      </c>
      <c r="J105" s="363">
        <f t="shared" si="6"/>
        <v>6.3</v>
      </c>
      <c r="K105" s="364">
        <f t="shared" si="7"/>
        <v>0.1764</v>
      </c>
      <c r="L105" s="365">
        <f t="shared" si="5"/>
        <v>6.4763999999999999</v>
      </c>
      <c r="M105" s="366"/>
      <c r="N105" s="366"/>
      <c r="O105" s="366"/>
      <c r="P105" s="366"/>
      <c r="Q105" s="366"/>
      <c r="R105" s="367"/>
      <c r="S105" s="223"/>
      <c r="T105" s="223"/>
      <c r="U105" s="223"/>
      <c r="V105" s="223"/>
      <c r="W105" s="223"/>
      <c r="X105" s="223"/>
    </row>
    <row r="106" spans="1:24">
      <c r="A106" s="356">
        <v>97</v>
      </c>
      <c r="B106" s="371" t="s">
        <v>608</v>
      </c>
      <c r="C106" s="358">
        <v>1</v>
      </c>
      <c r="D106" s="359" t="s">
        <v>563</v>
      </c>
      <c r="E106" s="360">
        <v>6.3</v>
      </c>
      <c r="F106" s="361">
        <f t="shared" si="4"/>
        <v>0</v>
      </c>
      <c r="G106" s="362"/>
      <c r="H106" s="372">
        <v>2</v>
      </c>
      <c r="I106" s="372">
        <v>50</v>
      </c>
      <c r="J106" s="363">
        <f t="shared" si="6"/>
        <v>3.15</v>
      </c>
      <c r="K106" s="364">
        <f t="shared" si="7"/>
        <v>2.52E-2</v>
      </c>
      <c r="L106" s="365">
        <f t="shared" si="5"/>
        <v>3.1751999999999998</v>
      </c>
      <c r="M106" s="366"/>
      <c r="N106" s="366"/>
      <c r="O106" s="366"/>
      <c r="P106" s="366"/>
      <c r="Q106" s="366"/>
      <c r="R106" s="373"/>
      <c r="S106" s="223"/>
      <c r="T106" s="223"/>
      <c r="U106" s="223"/>
      <c r="V106" s="223"/>
      <c r="W106" s="223"/>
      <c r="X106" s="223"/>
    </row>
    <row r="107" spans="1:24">
      <c r="A107" s="356">
        <v>98</v>
      </c>
      <c r="B107" s="371" t="s">
        <v>609</v>
      </c>
      <c r="C107" s="358">
        <v>1</v>
      </c>
      <c r="D107" s="359" t="s">
        <v>563</v>
      </c>
      <c r="E107" s="360">
        <v>6.3</v>
      </c>
      <c r="F107" s="361">
        <f t="shared" si="4"/>
        <v>0</v>
      </c>
      <c r="G107" s="362"/>
      <c r="H107" s="372">
        <v>1</v>
      </c>
      <c r="I107" s="372">
        <v>100</v>
      </c>
      <c r="J107" s="363">
        <f t="shared" si="6"/>
        <v>6.3</v>
      </c>
      <c r="K107" s="364">
        <f t="shared" si="7"/>
        <v>2.52E-2</v>
      </c>
      <c r="L107" s="365">
        <f t="shared" si="5"/>
        <v>6.3251999999999997</v>
      </c>
      <c r="M107" s="366"/>
      <c r="N107" s="366"/>
      <c r="O107" s="366"/>
      <c r="P107" s="366"/>
      <c r="Q107" s="366"/>
      <c r="R107" s="373"/>
      <c r="S107" s="223"/>
      <c r="T107" s="223"/>
      <c r="U107" s="223"/>
      <c r="V107" s="223"/>
      <c r="W107" s="223"/>
      <c r="X107" s="223"/>
    </row>
    <row r="108" spans="1:24">
      <c r="A108" s="356">
        <v>99</v>
      </c>
      <c r="B108" s="371" t="s">
        <v>610</v>
      </c>
      <c r="C108" s="358">
        <v>7</v>
      </c>
      <c r="D108" s="359" t="s">
        <v>529</v>
      </c>
      <c r="E108" s="360">
        <v>17.32</v>
      </c>
      <c r="F108" s="361">
        <f t="shared" si="4"/>
        <v>0</v>
      </c>
      <c r="G108" s="362">
        <v>0.69</v>
      </c>
      <c r="H108" s="372">
        <v>15</v>
      </c>
      <c r="I108" s="372">
        <v>100</v>
      </c>
      <c r="J108" s="363">
        <f t="shared" si="6"/>
        <v>18.010000000000002</v>
      </c>
      <c r="K108" s="364">
        <f t="shared" si="7"/>
        <v>1.0806000000000002</v>
      </c>
      <c r="L108" s="365">
        <f t="shared" si="5"/>
        <v>19.090600000000002</v>
      </c>
      <c r="M108" s="366"/>
      <c r="N108" s="366"/>
      <c r="O108" s="366"/>
      <c r="P108" s="366"/>
      <c r="Q108" s="366"/>
      <c r="R108" s="373"/>
      <c r="S108" s="223"/>
      <c r="T108" s="223"/>
      <c r="U108" s="223"/>
      <c r="V108" s="223"/>
      <c r="W108" s="223"/>
      <c r="X108" s="223"/>
    </row>
    <row r="109" spans="1:24">
      <c r="A109" s="356">
        <v>100</v>
      </c>
      <c r="B109" s="371" t="s">
        <v>321</v>
      </c>
      <c r="C109" s="358">
        <v>7</v>
      </c>
      <c r="D109" s="359" t="s">
        <v>529</v>
      </c>
      <c r="E109" s="374">
        <v>17.32</v>
      </c>
      <c r="F109" s="361">
        <f t="shared" si="4"/>
        <v>0</v>
      </c>
      <c r="G109" s="374"/>
      <c r="H109" s="374">
        <v>19</v>
      </c>
      <c r="I109" s="374">
        <v>10</v>
      </c>
      <c r="J109" s="363">
        <f t="shared" si="6"/>
        <v>1.732</v>
      </c>
      <c r="K109" s="364">
        <f t="shared" si="7"/>
        <v>0.131632</v>
      </c>
      <c r="L109" s="365">
        <f t="shared" si="5"/>
        <v>1.863632</v>
      </c>
      <c r="M109" s="366"/>
      <c r="N109" s="366"/>
      <c r="O109" s="366"/>
      <c r="P109" s="366"/>
      <c r="Q109" s="366"/>
      <c r="R109" s="373"/>
      <c r="S109" s="223"/>
      <c r="T109" s="223"/>
      <c r="U109" s="223"/>
      <c r="V109" s="223"/>
      <c r="W109" s="223"/>
      <c r="X109" s="223"/>
    </row>
    <row r="110" spans="1:24">
      <c r="A110" s="356">
        <v>101</v>
      </c>
      <c r="B110" s="366" t="s">
        <v>340</v>
      </c>
      <c r="C110" s="375">
        <v>7</v>
      </c>
      <c r="D110" s="376" t="s">
        <v>529</v>
      </c>
      <c r="E110" s="374">
        <v>17.32</v>
      </c>
      <c r="F110" s="361">
        <f t="shared" si="4"/>
        <v>0</v>
      </c>
      <c r="G110" s="374"/>
      <c r="H110" s="374">
        <v>1</v>
      </c>
      <c r="I110" s="374">
        <v>10</v>
      </c>
      <c r="J110" s="363">
        <f t="shared" si="6"/>
        <v>1.732</v>
      </c>
      <c r="K110" s="364">
        <f t="shared" si="7"/>
        <v>6.9280000000000001E-3</v>
      </c>
      <c r="L110" s="365">
        <f t="shared" si="5"/>
        <v>1.738928</v>
      </c>
      <c r="M110" s="366"/>
      <c r="N110" s="366"/>
      <c r="O110" s="366"/>
      <c r="P110" s="366"/>
      <c r="Q110" s="366"/>
      <c r="R110" s="373"/>
      <c r="S110" s="223"/>
      <c r="T110" s="223"/>
      <c r="U110" s="223"/>
      <c r="V110" s="223"/>
      <c r="W110" s="223"/>
      <c r="X110" s="223"/>
    </row>
    <row r="111" spans="1:24">
      <c r="A111" s="356">
        <v>102</v>
      </c>
      <c r="B111" s="366"/>
      <c r="C111" s="375"/>
      <c r="D111" s="377"/>
      <c r="E111" s="374"/>
      <c r="F111" s="361">
        <f t="shared" si="4"/>
        <v>0</v>
      </c>
      <c r="G111" s="374"/>
      <c r="H111" s="374"/>
      <c r="I111" s="374"/>
      <c r="J111" s="363">
        <f t="shared" si="6"/>
        <v>0</v>
      </c>
      <c r="K111" s="364">
        <f t="shared" si="7"/>
        <v>0</v>
      </c>
      <c r="L111" s="365">
        <f t="shared" si="5"/>
        <v>0</v>
      </c>
      <c r="M111" s="366"/>
      <c r="N111" s="366"/>
      <c r="O111" s="366"/>
      <c r="P111" s="366"/>
      <c r="Q111" s="366"/>
      <c r="R111" s="373"/>
      <c r="S111" s="223"/>
      <c r="T111" s="223"/>
      <c r="U111" s="223"/>
      <c r="V111" s="223"/>
      <c r="W111" s="223"/>
      <c r="X111" s="223"/>
    </row>
    <row r="112" spans="1:24">
      <c r="A112" s="356">
        <v>103</v>
      </c>
      <c r="B112" s="366"/>
      <c r="C112" s="375"/>
      <c r="D112" s="377"/>
      <c r="E112" s="374"/>
      <c r="F112" s="361">
        <f t="shared" si="4"/>
        <v>0</v>
      </c>
      <c r="G112" s="374"/>
      <c r="H112" s="374"/>
      <c r="I112" s="374"/>
      <c r="J112" s="363">
        <f t="shared" si="6"/>
        <v>0</v>
      </c>
      <c r="K112" s="364">
        <f t="shared" si="7"/>
        <v>0</v>
      </c>
      <c r="L112" s="365">
        <f t="shared" si="5"/>
        <v>0</v>
      </c>
      <c r="M112" s="366"/>
      <c r="N112" s="366"/>
      <c r="O112" s="366"/>
      <c r="P112" s="366"/>
      <c r="Q112" s="366"/>
      <c r="R112" s="373"/>
      <c r="S112" s="223"/>
      <c r="T112" s="223"/>
      <c r="U112" s="223"/>
      <c r="V112" s="223"/>
      <c r="W112" s="223"/>
      <c r="X112" s="223"/>
    </row>
    <row r="113" spans="1:24">
      <c r="A113" s="356">
        <v>104</v>
      </c>
      <c r="B113" s="366"/>
      <c r="C113" s="375"/>
      <c r="D113" s="377"/>
      <c r="E113" s="374"/>
      <c r="F113" s="361">
        <f t="shared" si="4"/>
        <v>0</v>
      </c>
      <c r="G113" s="374"/>
      <c r="H113" s="374"/>
      <c r="I113" s="374"/>
      <c r="J113" s="363">
        <f t="shared" si="6"/>
        <v>0</v>
      </c>
      <c r="K113" s="364">
        <f t="shared" si="7"/>
        <v>0</v>
      </c>
      <c r="L113" s="365">
        <f t="shared" si="5"/>
        <v>0</v>
      </c>
      <c r="M113" s="366"/>
      <c r="N113" s="366"/>
      <c r="O113" s="366"/>
      <c r="P113" s="366"/>
      <c r="Q113" s="366"/>
      <c r="R113" s="373"/>
      <c r="S113" s="223"/>
      <c r="T113" s="223"/>
      <c r="U113" s="223"/>
      <c r="V113" s="223"/>
      <c r="W113" s="223"/>
      <c r="X113" s="223"/>
    </row>
    <row r="114" spans="1:24">
      <c r="A114" s="356">
        <v>105</v>
      </c>
      <c r="B114" s="366"/>
      <c r="C114" s="375"/>
      <c r="D114" s="377"/>
      <c r="E114" s="374"/>
      <c r="F114" s="361">
        <f t="shared" si="4"/>
        <v>0</v>
      </c>
      <c r="G114" s="374"/>
      <c r="H114" s="374"/>
      <c r="I114" s="374"/>
      <c r="J114" s="363">
        <f t="shared" si="6"/>
        <v>0</v>
      </c>
      <c r="K114" s="364">
        <f t="shared" si="7"/>
        <v>0</v>
      </c>
      <c r="L114" s="365">
        <f t="shared" si="5"/>
        <v>0</v>
      </c>
      <c r="M114" s="366"/>
      <c r="N114" s="366"/>
      <c r="O114" s="356"/>
      <c r="P114" s="357"/>
      <c r="Q114" s="358"/>
      <c r="R114" s="359"/>
      <c r="S114" s="360"/>
      <c r="T114" s="378"/>
      <c r="U114" s="362"/>
      <c r="V114" s="362"/>
      <c r="W114" s="223"/>
      <c r="X114" s="223"/>
    </row>
    <row r="115" spans="1:24">
      <c r="A115" s="356">
        <v>106</v>
      </c>
      <c r="B115" s="366"/>
      <c r="C115" s="375"/>
      <c r="D115" s="377"/>
      <c r="E115" s="374"/>
      <c r="F115" s="361">
        <f t="shared" si="4"/>
        <v>0</v>
      </c>
      <c r="G115" s="374"/>
      <c r="H115" s="374"/>
      <c r="I115" s="374"/>
      <c r="J115" s="363">
        <f t="shared" si="6"/>
        <v>0</v>
      </c>
      <c r="K115" s="364">
        <f t="shared" si="7"/>
        <v>0</v>
      </c>
      <c r="L115" s="365">
        <f t="shared" si="5"/>
        <v>0</v>
      </c>
      <c r="M115" s="366"/>
      <c r="N115" s="366"/>
      <c r="O115" s="356"/>
      <c r="P115" s="369"/>
      <c r="Q115" s="358"/>
      <c r="R115" s="359"/>
      <c r="S115" s="360"/>
      <c r="T115" s="378"/>
      <c r="U115" s="362"/>
      <c r="V115" s="362"/>
      <c r="W115" s="223"/>
      <c r="X115" s="223"/>
    </row>
    <row r="116" spans="1:24">
      <c r="A116" s="356">
        <v>107</v>
      </c>
      <c r="B116" s="366"/>
      <c r="C116" s="375"/>
      <c r="D116" s="377"/>
      <c r="E116" s="374"/>
      <c r="F116" s="361">
        <f t="shared" si="4"/>
        <v>0</v>
      </c>
      <c r="G116" s="374"/>
      <c r="H116" s="374"/>
      <c r="I116" s="374"/>
      <c r="J116" s="363">
        <f t="shared" si="6"/>
        <v>0</v>
      </c>
      <c r="K116" s="364">
        <f t="shared" si="7"/>
        <v>0</v>
      </c>
      <c r="L116" s="365">
        <f t="shared" si="5"/>
        <v>0</v>
      </c>
      <c r="M116" s="366"/>
      <c r="N116" s="366"/>
      <c r="O116" s="356"/>
      <c r="P116" s="369"/>
      <c r="Q116" s="358"/>
      <c r="R116" s="359"/>
      <c r="S116" s="360"/>
      <c r="T116" s="378"/>
      <c r="U116" s="362"/>
      <c r="V116" s="362"/>
      <c r="W116" s="223"/>
      <c r="X116" s="223"/>
    </row>
    <row r="117" spans="1:24">
      <c r="A117" s="356">
        <v>108</v>
      </c>
      <c r="B117" s="366"/>
      <c r="C117" s="375"/>
      <c r="D117" s="377"/>
      <c r="E117" s="374"/>
      <c r="F117" s="361">
        <f t="shared" si="4"/>
        <v>0</v>
      </c>
      <c r="G117" s="374"/>
      <c r="H117" s="374"/>
      <c r="I117" s="374"/>
      <c r="J117" s="363">
        <f t="shared" si="6"/>
        <v>0</v>
      </c>
      <c r="K117" s="364">
        <f t="shared" si="7"/>
        <v>0</v>
      </c>
      <c r="L117" s="365">
        <f t="shared" si="5"/>
        <v>0</v>
      </c>
      <c r="M117" s="366"/>
      <c r="N117" s="366"/>
      <c r="O117" s="356"/>
      <c r="P117" s="369"/>
      <c r="Q117" s="358"/>
      <c r="R117" s="359"/>
      <c r="S117" s="360"/>
      <c r="T117" s="378"/>
      <c r="U117" s="362"/>
      <c r="V117" s="362"/>
      <c r="W117" s="223"/>
      <c r="X117" s="223"/>
    </row>
    <row r="118" spans="1:24">
      <c r="A118" s="356">
        <v>109</v>
      </c>
      <c r="B118" s="366"/>
      <c r="C118" s="375"/>
      <c r="D118" s="377"/>
      <c r="E118" s="374"/>
      <c r="F118" s="361">
        <f t="shared" si="4"/>
        <v>0</v>
      </c>
      <c r="G118" s="374"/>
      <c r="H118" s="374"/>
      <c r="I118" s="374"/>
      <c r="J118" s="363">
        <f t="shared" si="6"/>
        <v>0</v>
      </c>
      <c r="K118" s="364">
        <f t="shared" si="7"/>
        <v>0</v>
      </c>
      <c r="L118" s="365">
        <f t="shared" si="5"/>
        <v>0</v>
      </c>
      <c r="M118" s="366"/>
      <c r="N118" s="366"/>
      <c r="O118" s="356"/>
      <c r="P118" s="369"/>
      <c r="Q118" s="358"/>
      <c r="R118" s="359"/>
      <c r="S118" s="360"/>
      <c r="T118" s="378"/>
      <c r="U118" s="362"/>
      <c r="V118" s="362"/>
      <c r="W118" s="223"/>
      <c r="X118" s="223"/>
    </row>
    <row r="119" spans="1:24">
      <c r="A119" s="356">
        <v>110</v>
      </c>
      <c r="B119" s="366"/>
      <c r="C119" s="375"/>
      <c r="D119" s="377"/>
      <c r="E119" s="374"/>
      <c r="F119" s="361">
        <f t="shared" si="4"/>
        <v>0</v>
      </c>
      <c r="G119" s="374"/>
      <c r="H119" s="374"/>
      <c r="I119" s="374"/>
      <c r="J119" s="363">
        <f t="shared" si="6"/>
        <v>0</v>
      </c>
      <c r="K119" s="364">
        <f t="shared" si="7"/>
        <v>0</v>
      </c>
      <c r="L119" s="365">
        <f t="shared" si="5"/>
        <v>0</v>
      </c>
      <c r="M119" s="366"/>
      <c r="N119" s="366"/>
      <c r="O119" s="356"/>
      <c r="P119" s="369"/>
      <c r="Q119" s="358"/>
      <c r="R119" s="359"/>
      <c r="S119" s="360"/>
      <c r="T119" s="378"/>
      <c r="U119" s="362"/>
      <c r="V119" s="362"/>
      <c r="W119" s="223"/>
      <c r="X119" s="223"/>
    </row>
    <row r="120" spans="1:24">
      <c r="A120" s="356">
        <v>111</v>
      </c>
      <c r="B120" s="366"/>
      <c r="C120" s="375"/>
      <c r="D120" s="377"/>
      <c r="E120" s="374"/>
      <c r="F120" s="361">
        <f t="shared" si="4"/>
        <v>0</v>
      </c>
      <c r="G120" s="374"/>
      <c r="H120" s="374"/>
      <c r="I120" s="374"/>
      <c r="J120" s="363">
        <f t="shared" si="6"/>
        <v>0</v>
      </c>
      <c r="K120" s="364">
        <f t="shared" si="7"/>
        <v>0</v>
      </c>
      <c r="L120" s="365">
        <f t="shared" si="5"/>
        <v>0</v>
      </c>
      <c r="M120" s="366"/>
      <c r="N120" s="366"/>
      <c r="O120" s="356"/>
      <c r="P120" s="369"/>
      <c r="Q120" s="358"/>
      <c r="R120" s="359"/>
      <c r="S120" s="360"/>
      <c r="T120" s="378"/>
      <c r="U120" s="362"/>
      <c r="V120" s="362"/>
      <c r="W120" s="223"/>
      <c r="X120" s="223"/>
    </row>
    <row r="121" spans="1:24">
      <c r="A121" s="356">
        <v>112</v>
      </c>
      <c r="B121" s="366"/>
      <c r="C121" s="375"/>
      <c r="D121" s="377"/>
      <c r="E121" s="374"/>
      <c r="F121" s="361">
        <f t="shared" si="4"/>
        <v>0</v>
      </c>
      <c r="G121" s="374"/>
      <c r="H121" s="374"/>
      <c r="I121" s="374"/>
      <c r="J121" s="363">
        <f t="shared" si="6"/>
        <v>0</v>
      </c>
      <c r="K121" s="364">
        <f t="shared" si="7"/>
        <v>0</v>
      </c>
      <c r="L121" s="365">
        <f t="shared" si="5"/>
        <v>0</v>
      </c>
      <c r="M121" s="366"/>
      <c r="N121" s="366"/>
      <c r="O121" s="356"/>
      <c r="P121" s="369"/>
      <c r="Q121" s="358"/>
      <c r="R121" s="359"/>
      <c r="S121" s="360"/>
      <c r="T121" s="378"/>
      <c r="U121" s="362"/>
      <c r="V121" s="362"/>
      <c r="W121" s="223"/>
      <c r="X121" s="223"/>
    </row>
    <row r="122" spans="1:24">
      <c r="A122" s="356">
        <v>113</v>
      </c>
      <c r="B122" s="366"/>
      <c r="C122" s="375"/>
      <c r="D122" s="377"/>
      <c r="E122" s="374"/>
      <c r="F122" s="361">
        <f t="shared" si="4"/>
        <v>0</v>
      </c>
      <c r="G122" s="374"/>
      <c r="H122" s="374"/>
      <c r="I122" s="374"/>
      <c r="J122" s="363">
        <f t="shared" si="6"/>
        <v>0</v>
      </c>
      <c r="K122" s="364">
        <f t="shared" si="7"/>
        <v>0</v>
      </c>
      <c r="L122" s="365">
        <f t="shared" si="5"/>
        <v>0</v>
      </c>
      <c r="M122" s="366"/>
      <c r="N122" s="366"/>
      <c r="O122" s="356"/>
      <c r="P122" s="369"/>
      <c r="Q122" s="358"/>
      <c r="R122" s="359"/>
      <c r="S122" s="360"/>
      <c r="T122" s="378"/>
      <c r="U122" s="362"/>
      <c r="V122" s="362"/>
      <c r="W122" s="223"/>
      <c r="X122" s="223"/>
    </row>
    <row r="123" spans="1:24">
      <c r="A123" s="356">
        <v>114</v>
      </c>
      <c r="B123" s="366"/>
      <c r="C123" s="375"/>
      <c r="D123" s="377"/>
      <c r="E123" s="374"/>
      <c r="F123" s="361">
        <f t="shared" si="4"/>
        <v>0</v>
      </c>
      <c r="G123" s="374"/>
      <c r="H123" s="374"/>
      <c r="I123" s="374"/>
      <c r="J123" s="363">
        <f t="shared" si="6"/>
        <v>0</v>
      </c>
      <c r="K123" s="364">
        <f t="shared" si="7"/>
        <v>0</v>
      </c>
      <c r="L123" s="365">
        <f t="shared" si="5"/>
        <v>0</v>
      </c>
      <c r="M123" s="366"/>
      <c r="N123" s="366"/>
      <c r="O123" s="356"/>
      <c r="P123" s="369"/>
      <c r="Q123" s="358"/>
      <c r="R123" s="359"/>
      <c r="S123" s="360"/>
      <c r="T123" s="378"/>
      <c r="U123" s="362"/>
      <c r="V123" s="362"/>
      <c r="W123" s="223"/>
      <c r="X123" s="223"/>
    </row>
    <row r="124" spans="1:24">
      <c r="A124" s="356">
        <v>115</v>
      </c>
      <c r="B124" s="366"/>
      <c r="C124" s="375"/>
      <c r="D124" s="377"/>
      <c r="E124" s="374"/>
      <c r="F124" s="361">
        <f t="shared" si="4"/>
        <v>0</v>
      </c>
      <c r="G124" s="374"/>
      <c r="H124" s="374"/>
      <c r="I124" s="374"/>
      <c r="J124" s="363">
        <f t="shared" si="6"/>
        <v>0</v>
      </c>
      <c r="K124" s="364">
        <f t="shared" si="7"/>
        <v>0</v>
      </c>
      <c r="L124" s="365">
        <f t="shared" si="5"/>
        <v>0</v>
      </c>
      <c r="M124" s="366"/>
      <c r="N124" s="366"/>
      <c r="O124" s="356"/>
      <c r="P124" s="369"/>
      <c r="Q124" s="358"/>
      <c r="R124" s="359"/>
      <c r="S124" s="360"/>
      <c r="T124" s="378"/>
      <c r="U124" s="362"/>
      <c r="V124" s="362"/>
      <c r="W124" s="223"/>
      <c r="X124" s="223"/>
    </row>
    <row r="125" spans="1:24">
      <c r="A125" s="356">
        <v>116</v>
      </c>
      <c r="B125" s="366"/>
      <c r="C125" s="375"/>
      <c r="D125" s="377"/>
      <c r="E125" s="374"/>
      <c r="F125" s="361">
        <f t="shared" si="4"/>
        <v>0</v>
      </c>
      <c r="G125" s="374"/>
      <c r="H125" s="374"/>
      <c r="I125" s="374"/>
      <c r="J125" s="363">
        <f t="shared" si="6"/>
        <v>0</v>
      </c>
      <c r="K125" s="364">
        <f t="shared" si="7"/>
        <v>0</v>
      </c>
      <c r="L125" s="365">
        <f t="shared" si="5"/>
        <v>0</v>
      </c>
      <c r="M125" s="366"/>
      <c r="N125" s="366"/>
      <c r="O125" s="356"/>
      <c r="P125" s="369"/>
      <c r="Q125" s="358"/>
      <c r="R125" s="359"/>
      <c r="S125" s="360"/>
      <c r="T125" s="378"/>
      <c r="U125" s="362"/>
      <c r="V125" s="362"/>
      <c r="W125" s="223"/>
      <c r="X125" s="223"/>
    </row>
    <row r="126" spans="1:24">
      <c r="A126" s="356">
        <v>117</v>
      </c>
      <c r="B126" s="366"/>
      <c r="C126" s="375"/>
      <c r="D126" s="377"/>
      <c r="E126" s="374"/>
      <c r="F126" s="361">
        <f t="shared" si="4"/>
        <v>0</v>
      </c>
      <c r="G126" s="374"/>
      <c r="H126" s="374"/>
      <c r="I126" s="374"/>
      <c r="J126" s="363">
        <f t="shared" si="6"/>
        <v>0</v>
      </c>
      <c r="K126" s="364">
        <f t="shared" si="7"/>
        <v>0</v>
      </c>
      <c r="L126" s="365">
        <f t="shared" si="5"/>
        <v>0</v>
      </c>
      <c r="M126" s="366"/>
      <c r="N126" s="366"/>
      <c r="O126" s="356"/>
      <c r="P126" s="369"/>
      <c r="Q126" s="358"/>
      <c r="R126" s="359"/>
      <c r="S126" s="360"/>
      <c r="T126" s="378"/>
      <c r="U126" s="362"/>
      <c r="V126" s="362"/>
      <c r="W126" s="223"/>
      <c r="X126" s="223"/>
    </row>
    <row r="127" spans="1:24">
      <c r="A127" s="356">
        <v>118</v>
      </c>
      <c r="B127" s="366"/>
      <c r="C127" s="375"/>
      <c r="D127" s="377"/>
      <c r="E127" s="374"/>
      <c r="F127" s="361">
        <f t="shared" si="4"/>
        <v>0</v>
      </c>
      <c r="G127" s="374"/>
      <c r="H127" s="374"/>
      <c r="I127" s="374"/>
      <c r="J127" s="363">
        <f t="shared" si="6"/>
        <v>0</v>
      </c>
      <c r="K127" s="364">
        <f t="shared" si="7"/>
        <v>0</v>
      </c>
      <c r="L127" s="365">
        <f t="shared" si="5"/>
        <v>0</v>
      </c>
      <c r="M127" s="366"/>
      <c r="N127" s="366"/>
      <c r="O127" s="356"/>
      <c r="P127" s="369"/>
      <c r="Q127" s="358"/>
      <c r="R127" s="359"/>
      <c r="S127" s="360"/>
      <c r="T127" s="378"/>
      <c r="U127" s="362"/>
      <c r="V127" s="362"/>
      <c r="W127" s="223"/>
      <c r="X127" s="223"/>
    </row>
    <row r="128" spans="1:24">
      <c r="A128" s="356">
        <v>119</v>
      </c>
      <c r="B128" s="366"/>
      <c r="C128" s="375"/>
      <c r="D128" s="377"/>
      <c r="E128" s="374"/>
      <c r="F128" s="361">
        <f t="shared" si="4"/>
        <v>0</v>
      </c>
      <c r="G128" s="374"/>
      <c r="H128" s="374"/>
      <c r="I128" s="374"/>
      <c r="J128" s="363">
        <f t="shared" si="6"/>
        <v>0</v>
      </c>
      <c r="K128" s="364">
        <f t="shared" si="7"/>
        <v>0</v>
      </c>
      <c r="L128" s="365">
        <f t="shared" si="5"/>
        <v>0</v>
      </c>
      <c r="M128" s="366"/>
      <c r="N128" s="366"/>
      <c r="O128" s="356"/>
      <c r="P128" s="369"/>
      <c r="Q128" s="358"/>
      <c r="R128" s="359"/>
      <c r="S128" s="360"/>
      <c r="T128" s="378"/>
      <c r="U128" s="362"/>
      <c r="V128" s="362"/>
      <c r="W128" s="223"/>
      <c r="X128" s="223"/>
    </row>
    <row r="129" spans="1:24">
      <c r="A129" s="356">
        <v>120</v>
      </c>
      <c r="B129" s="366"/>
      <c r="C129" s="375"/>
      <c r="D129" s="377"/>
      <c r="E129" s="374"/>
      <c r="F129" s="361">
        <f t="shared" si="4"/>
        <v>0</v>
      </c>
      <c r="G129" s="374"/>
      <c r="H129" s="374"/>
      <c r="I129" s="374"/>
      <c r="J129" s="363">
        <f t="shared" si="6"/>
        <v>0</v>
      </c>
      <c r="K129" s="364">
        <f t="shared" si="7"/>
        <v>0</v>
      </c>
      <c r="L129" s="365">
        <f t="shared" si="5"/>
        <v>0</v>
      </c>
      <c r="M129" s="366"/>
      <c r="N129" s="366"/>
      <c r="O129" s="356"/>
      <c r="P129" s="369"/>
      <c r="Q129" s="358"/>
      <c r="R129" s="359"/>
      <c r="S129" s="360"/>
      <c r="T129" s="378"/>
      <c r="U129" s="362"/>
      <c r="V129" s="362"/>
      <c r="W129" s="223"/>
      <c r="X129" s="223"/>
    </row>
    <row r="130" spans="1:24">
      <c r="A130" s="356">
        <v>121</v>
      </c>
      <c r="B130" s="366"/>
      <c r="C130" s="375"/>
      <c r="D130" s="377"/>
      <c r="E130" s="374"/>
      <c r="F130" s="361">
        <f t="shared" si="4"/>
        <v>0</v>
      </c>
      <c r="G130" s="374"/>
      <c r="H130" s="374"/>
      <c r="I130" s="374"/>
      <c r="J130" s="363">
        <f t="shared" si="6"/>
        <v>0</v>
      </c>
      <c r="K130" s="364">
        <f t="shared" si="7"/>
        <v>0</v>
      </c>
      <c r="L130" s="365">
        <f t="shared" si="5"/>
        <v>0</v>
      </c>
      <c r="M130" s="366"/>
      <c r="N130" s="366"/>
      <c r="O130" s="356"/>
      <c r="P130" s="369"/>
      <c r="Q130" s="358"/>
      <c r="R130" s="359"/>
      <c r="S130" s="360"/>
      <c r="T130" s="378"/>
      <c r="U130" s="362"/>
      <c r="V130" s="362"/>
      <c r="W130" s="223"/>
      <c r="X130" s="223"/>
    </row>
    <row r="131" spans="1:24">
      <c r="A131" s="356">
        <v>122</v>
      </c>
      <c r="B131" s="366"/>
      <c r="C131" s="375"/>
      <c r="D131" s="377"/>
      <c r="E131" s="374"/>
      <c r="F131" s="361">
        <f t="shared" si="4"/>
        <v>0</v>
      </c>
      <c r="G131" s="374"/>
      <c r="H131" s="374"/>
      <c r="I131" s="374"/>
      <c r="J131" s="363">
        <f t="shared" si="6"/>
        <v>0</v>
      </c>
      <c r="K131" s="364">
        <f t="shared" si="7"/>
        <v>0</v>
      </c>
      <c r="L131" s="365">
        <f t="shared" si="5"/>
        <v>0</v>
      </c>
      <c r="M131" s="366"/>
      <c r="N131" s="366"/>
      <c r="O131" s="356"/>
      <c r="P131" s="369"/>
      <c r="Q131" s="358"/>
      <c r="R131" s="359"/>
      <c r="S131" s="360"/>
      <c r="T131" s="378"/>
      <c r="U131" s="362"/>
      <c r="V131" s="362"/>
      <c r="W131" s="223"/>
      <c r="X131" s="223"/>
    </row>
    <row r="132" spans="1:24">
      <c r="A132" s="356">
        <v>123</v>
      </c>
      <c r="B132" s="366"/>
      <c r="C132" s="375"/>
      <c r="D132" s="377"/>
      <c r="E132" s="374"/>
      <c r="F132" s="361">
        <f t="shared" si="4"/>
        <v>0</v>
      </c>
      <c r="G132" s="374"/>
      <c r="H132" s="374"/>
      <c r="I132" s="374"/>
      <c r="J132" s="363">
        <f t="shared" si="6"/>
        <v>0</v>
      </c>
      <c r="K132" s="364">
        <f t="shared" si="7"/>
        <v>0</v>
      </c>
      <c r="L132" s="365">
        <f t="shared" si="5"/>
        <v>0</v>
      </c>
      <c r="M132" s="366"/>
      <c r="N132" s="366"/>
      <c r="O132" s="356"/>
      <c r="P132" s="369"/>
      <c r="Q132" s="358"/>
      <c r="R132" s="359"/>
      <c r="S132" s="360"/>
      <c r="T132" s="378"/>
      <c r="U132" s="362"/>
      <c r="V132" s="362"/>
      <c r="W132" s="223"/>
      <c r="X132" s="223"/>
    </row>
    <row r="133" spans="1:24">
      <c r="A133" s="356">
        <v>124</v>
      </c>
      <c r="B133" s="366"/>
      <c r="C133" s="375"/>
      <c r="D133" s="377"/>
      <c r="E133" s="374"/>
      <c r="F133" s="361">
        <f t="shared" si="4"/>
        <v>0</v>
      </c>
      <c r="G133" s="374"/>
      <c r="H133" s="374"/>
      <c r="I133" s="374"/>
      <c r="J133" s="363">
        <f t="shared" si="6"/>
        <v>0</v>
      </c>
      <c r="K133" s="364">
        <f t="shared" si="7"/>
        <v>0</v>
      </c>
      <c r="L133" s="365">
        <f t="shared" si="5"/>
        <v>0</v>
      </c>
      <c r="M133" s="366"/>
      <c r="N133" s="366"/>
      <c r="O133" s="356"/>
      <c r="P133" s="369"/>
      <c r="Q133" s="358"/>
      <c r="R133" s="359"/>
      <c r="S133" s="360"/>
      <c r="T133" s="378"/>
      <c r="U133" s="362"/>
      <c r="V133" s="362"/>
      <c r="W133" s="223"/>
      <c r="X133" s="223"/>
    </row>
    <row r="134" spans="1:24">
      <c r="A134" s="356">
        <v>125</v>
      </c>
      <c r="B134" s="366"/>
      <c r="C134" s="375"/>
      <c r="D134" s="377"/>
      <c r="E134" s="374"/>
      <c r="F134" s="361">
        <f t="shared" si="4"/>
        <v>0</v>
      </c>
      <c r="G134" s="374"/>
      <c r="H134" s="374"/>
      <c r="I134" s="374"/>
      <c r="J134" s="363">
        <f t="shared" si="6"/>
        <v>0</v>
      </c>
      <c r="K134" s="364">
        <f t="shared" si="7"/>
        <v>0</v>
      </c>
      <c r="L134" s="365">
        <f t="shared" si="5"/>
        <v>0</v>
      </c>
      <c r="M134" s="366"/>
      <c r="N134" s="366"/>
      <c r="O134" s="356"/>
      <c r="P134" s="369"/>
      <c r="Q134" s="358"/>
      <c r="R134" s="359"/>
      <c r="S134" s="360"/>
      <c r="T134" s="378"/>
      <c r="U134" s="362"/>
      <c r="V134" s="362"/>
      <c r="W134" s="223"/>
      <c r="X134" s="223"/>
    </row>
    <row r="135" spans="1:24">
      <c r="A135" s="356">
        <v>126</v>
      </c>
      <c r="B135" s="366"/>
      <c r="C135" s="375"/>
      <c r="D135" s="377"/>
      <c r="E135" s="374"/>
      <c r="F135" s="361">
        <f t="shared" si="4"/>
        <v>0</v>
      </c>
      <c r="G135" s="374"/>
      <c r="H135" s="374"/>
      <c r="I135" s="374"/>
      <c r="J135" s="363">
        <f t="shared" si="6"/>
        <v>0</v>
      </c>
      <c r="K135" s="364">
        <f t="shared" si="7"/>
        <v>0</v>
      </c>
      <c r="L135" s="365">
        <f t="shared" si="5"/>
        <v>0</v>
      </c>
      <c r="M135" s="366"/>
      <c r="N135" s="366"/>
      <c r="O135" s="356"/>
      <c r="P135" s="369"/>
      <c r="Q135" s="358"/>
      <c r="R135" s="359"/>
      <c r="S135" s="360"/>
      <c r="T135" s="378"/>
      <c r="U135" s="362"/>
      <c r="V135" s="362"/>
      <c r="W135" s="223"/>
      <c r="X135" s="223"/>
    </row>
    <row r="136" spans="1:24">
      <c r="A136" s="356">
        <v>127</v>
      </c>
      <c r="B136" s="366"/>
      <c r="C136" s="375"/>
      <c r="D136" s="377"/>
      <c r="E136" s="374"/>
      <c r="F136" s="361">
        <f t="shared" si="4"/>
        <v>0</v>
      </c>
      <c r="G136" s="374"/>
      <c r="H136" s="374"/>
      <c r="I136" s="374"/>
      <c r="J136" s="363">
        <f t="shared" si="6"/>
        <v>0</v>
      </c>
      <c r="K136" s="364">
        <f t="shared" si="7"/>
        <v>0</v>
      </c>
      <c r="L136" s="365">
        <f t="shared" si="5"/>
        <v>0</v>
      </c>
      <c r="M136" s="366"/>
      <c r="N136" s="366"/>
      <c r="O136" s="356"/>
      <c r="P136" s="369"/>
      <c r="Q136" s="358"/>
      <c r="R136" s="359"/>
      <c r="S136" s="360"/>
      <c r="T136" s="378"/>
      <c r="U136" s="362"/>
      <c r="V136" s="362"/>
      <c r="W136" s="223"/>
      <c r="X136" s="223"/>
    </row>
    <row r="137" spans="1:24">
      <c r="A137" s="356">
        <v>128</v>
      </c>
      <c r="B137" s="366"/>
      <c r="C137" s="375"/>
      <c r="D137" s="377"/>
      <c r="E137" s="374"/>
      <c r="F137" s="361">
        <f t="shared" si="4"/>
        <v>0</v>
      </c>
      <c r="G137" s="374"/>
      <c r="H137" s="374"/>
      <c r="I137" s="374"/>
      <c r="J137" s="363">
        <f t="shared" si="6"/>
        <v>0</v>
      </c>
      <c r="K137" s="364">
        <f t="shared" si="7"/>
        <v>0</v>
      </c>
      <c r="L137" s="365">
        <f t="shared" si="5"/>
        <v>0</v>
      </c>
      <c r="M137" s="366"/>
      <c r="N137" s="366"/>
      <c r="O137" s="356"/>
      <c r="P137" s="369"/>
      <c r="Q137" s="358"/>
      <c r="R137" s="359"/>
      <c r="S137" s="360"/>
      <c r="T137" s="378"/>
      <c r="U137" s="362"/>
      <c r="V137" s="362"/>
      <c r="W137" s="223"/>
      <c r="X137" s="223"/>
    </row>
    <row r="138" spans="1:24">
      <c r="A138" s="356">
        <v>129</v>
      </c>
      <c r="B138" s="366"/>
      <c r="C138" s="375"/>
      <c r="D138" s="377"/>
      <c r="E138" s="374"/>
      <c r="F138" s="361">
        <f t="shared" ref="F138:F201" si="8">R138+IF(Q138=$AE$10,$X$10*E138,IF(Q138=$AE$11,$X$11*E138,IF(Q138=$AE$12,$X$12*E138,IF(Q138=$AE$13,$X$14*E138,0))))+IF(P138=$AD$10,$X$15*E138,0)+IF(O138=$AC$10,$X$16*E138,IF(O138=$AC$11,$X$16*E138,0))+IF(N138=$AB$10,$X$11*E138,IF(N138=$AB$11,$X$12*E138,IF(N138=$AB$12,E138*$X$13,0)))+IF(M138=$AA$10,E138*$X$17,IF(M138=$AA$11,$X$16*E138,IF(M138=$AA$12,$X$15*E138,0)))</f>
        <v>0</v>
      </c>
      <c r="G138" s="374"/>
      <c r="H138" s="374"/>
      <c r="I138" s="374"/>
      <c r="J138" s="363">
        <f t="shared" si="6"/>
        <v>0</v>
      </c>
      <c r="K138" s="364">
        <f t="shared" si="7"/>
        <v>0</v>
      </c>
      <c r="L138" s="365">
        <f t="shared" ref="L138:L156" si="9">J138+K138</f>
        <v>0</v>
      </c>
      <c r="M138" s="366"/>
      <c r="N138" s="366"/>
      <c r="O138" s="356"/>
      <c r="P138" s="369"/>
      <c r="Q138" s="358"/>
      <c r="R138" s="359"/>
      <c r="S138" s="360"/>
      <c r="T138" s="378"/>
      <c r="U138" s="362"/>
      <c r="V138" s="362"/>
      <c r="W138" s="223"/>
      <c r="X138" s="223"/>
    </row>
    <row r="139" spans="1:24">
      <c r="A139" s="356">
        <v>130</v>
      </c>
      <c r="B139" s="366"/>
      <c r="C139" s="375"/>
      <c r="D139" s="377"/>
      <c r="E139" s="374"/>
      <c r="F139" s="361">
        <f t="shared" si="8"/>
        <v>0</v>
      </c>
      <c r="G139" s="374"/>
      <c r="H139" s="374"/>
      <c r="I139" s="374"/>
      <c r="J139" s="363">
        <f t="shared" ref="J139:J202" si="10">(E139+F139)*I139/100+G139</f>
        <v>0</v>
      </c>
      <c r="K139" s="364">
        <f t="shared" ref="K139:K156" si="11">J139*H139*0.004</f>
        <v>0</v>
      </c>
      <c r="L139" s="365">
        <f t="shared" si="9"/>
        <v>0</v>
      </c>
      <c r="M139" s="366"/>
      <c r="N139" s="366"/>
      <c r="O139" s="356"/>
      <c r="P139" s="369"/>
      <c r="Q139" s="358"/>
      <c r="R139" s="359"/>
      <c r="S139" s="360"/>
      <c r="T139" s="378"/>
      <c r="U139" s="362"/>
      <c r="V139" s="362"/>
      <c r="W139" s="223"/>
      <c r="X139" s="223"/>
    </row>
    <row r="140" spans="1:24">
      <c r="A140" s="356">
        <v>131</v>
      </c>
      <c r="B140" s="366"/>
      <c r="C140" s="375"/>
      <c r="D140" s="377"/>
      <c r="E140" s="374"/>
      <c r="F140" s="361">
        <f t="shared" si="8"/>
        <v>0</v>
      </c>
      <c r="G140" s="374"/>
      <c r="H140" s="374"/>
      <c r="I140" s="374"/>
      <c r="J140" s="363">
        <f t="shared" si="10"/>
        <v>0</v>
      </c>
      <c r="K140" s="364">
        <f t="shared" si="11"/>
        <v>0</v>
      </c>
      <c r="L140" s="365">
        <f t="shared" si="9"/>
        <v>0</v>
      </c>
      <c r="M140" s="366"/>
      <c r="N140" s="366"/>
      <c r="O140" s="356"/>
      <c r="P140" s="369"/>
      <c r="Q140" s="358"/>
      <c r="R140" s="359"/>
      <c r="S140" s="360"/>
      <c r="T140" s="378"/>
      <c r="U140" s="362"/>
      <c r="V140" s="362"/>
      <c r="W140" s="223"/>
      <c r="X140" s="223"/>
    </row>
    <row r="141" spans="1:24">
      <c r="A141" s="356">
        <v>132</v>
      </c>
      <c r="B141" s="366"/>
      <c r="C141" s="375"/>
      <c r="D141" s="377"/>
      <c r="E141" s="374"/>
      <c r="F141" s="361">
        <f t="shared" si="8"/>
        <v>0</v>
      </c>
      <c r="G141" s="374"/>
      <c r="H141" s="374"/>
      <c r="I141" s="374"/>
      <c r="J141" s="363">
        <f t="shared" si="10"/>
        <v>0</v>
      </c>
      <c r="K141" s="364">
        <f t="shared" si="11"/>
        <v>0</v>
      </c>
      <c r="L141" s="365">
        <f t="shared" si="9"/>
        <v>0</v>
      </c>
      <c r="M141" s="366"/>
      <c r="N141" s="366"/>
      <c r="O141" s="356"/>
      <c r="P141" s="369"/>
      <c r="Q141" s="358"/>
      <c r="R141" s="359"/>
      <c r="S141" s="360"/>
      <c r="T141" s="378"/>
      <c r="U141" s="362"/>
      <c r="V141" s="362"/>
      <c r="W141" s="223"/>
      <c r="X141" s="223"/>
    </row>
    <row r="142" spans="1:24">
      <c r="A142" s="356">
        <v>133</v>
      </c>
      <c r="B142" s="366"/>
      <c r="C142" s="375"/>
      <c r="D142" s="377"/>
      <c r="E142" s="374"/>
      <c r="F142" s="361">
        <f t="shared" si="8"/>
        <v>0</v>
      </c>
      <c r="G142" s="374"/>
      <c r="H142" s="374"/>
      <c r="I142" s="374"/>
      <c r="J142" s="363">
        <f t="shared" si="10"/>
        <v>0</v>
      </c>
      <c r="K142" s="364">
        <f t="shared" si="11"/>
        <v>0</v>
      </c>
      <c r="L142" s="365">
        <f t="shared" si="9"/>
        <v>0</v>
      </c>
      <c r="M142" s="366"/>
      <c r="N142" s="366"/>
      <c r="O142" s="356"/>
      <c r="P142" s="369"/>
      <c r="Q142" s="358"/>
      <c r="R142" s="359"/>
      <c r="S142" s="360"/>
      <c r="T142" s="378"/>
      <c r="U142" s="362"/>
      <c r="V142" s="362"/>
      <c r="W142" s="223"/>
      <c r="X142" s="223"/>
    </row>
    <row r="143" spans="1:24">
      <c r="A143" s="356">
        <v>134</v>
      </c>
      <c r="B143" s="366"/>
      <c r="C143" s="375"/>
      <c r="D143" s="377"/>
      <c r="E143" s="374"/>
      <c r="F143" s="361">
        <f t="shared" si="8"/>
        <v>0</v>
      </c>
      <c r="G143" s="374"/>
      <c r="H143" s="374"/>
      <c r="I143" s="374"/>
      <c r="J143" s="363">
        <f t="shared" si="10"/>
        <v>0</v>
      </c>
      <c r="K143" s="364">
        <f t="shared" si="11"/>
        <v>0</v>
      </c>
      <c r="L143" s="365">
        <f t="shared" si="9"/>
        <v>0</v>
      </c>
      <c r="M143" s="366"/>
      <c r="N143" s="366"/>
      <c r="O143" s="356"/>
      <c r="P143" s="369"/>
      <c r="Q143" s="358"/>
      <c r="R143" s="359"/>
      <c r="S143" s="360"/>
      <c r="T143" s="378"/>
      <c r="U143" s="362"/>
      <c r="V143" s="362"/>
      <c r="W143" s="223"/>
      <c r="X143" s="223"/>
    </row>
    <row r="144" spans="1:24">
      <c r="A144" s="356">
        <v>135</v>
      </c>
      <c r="B144" s="366"/>
      <c r="C144" s="375"/>
      <c r="D144" s="377"/>
      <c r="E144" s="374"/>
      <c r="F144" s="361">
        <f t="shared" si="8"/>
        <v>0</v>
      </c>
      <c r="G144" s="374"/>
      <c r="H144" s="374"/>
      <c r="I144" s="374"/>
      <c r="J144" s="363">
        <f t="shared" si="10"/>
        <v>0</v>
      </c>
      <c r="K144" s="364">
        <f t="shared" si="11"/>
        <v>0</v>
      </c>
      <c r="L144" s="365">
        <f t="shared" si="9"/>
        <v>0</v>
      </c>
      <c r="M144" s="366"/>
      <c r="N144" s="366"/>
      <c r="O144" s="356"/>
      <c r="P144" s="369"/>
      <c r="Q144" s="358"/>
      <c r="R144" s="359"/>
      <c r="S144" s="360"/>
      <c r="T144" s="378"/>
      <c r="U144" s="362"/>
      <c r="V144" s="362"/>
      <c r="W144" s="223"/>
      <c r="X144" s="223"/>
    </row>
    <row r="145" spans="1:24">
      <c r="A145" s="356">
        <v>136</v>
      </c>
      <c r="B145" s="366"/>
      <c r="C145" s="375"/>
      <c r="D145" s="377"/>
      <c r="E145" s="374"/>
      <c r="F145" s="361">
        <f t="shared" si="8"/>
        <v>0</v>
      </c>
      <c r="G145" s="374"/>
      <c r="H145" s="374"/>
      <c r="I145" s="374"/>
      <c r="J145" s="363">
        <f t="shared" si="10"/>
        <v>0</v>
      </c>
      <c r="K145" s="364">
        <f t="shared" si="11"/>
        <v>0</v>
      </c>
      <c r="L145" s="365">
        <f t="shared" si="9"/>
        <v>0</v>
      </c>
      <c r="M145" s="366"/>
      <c r="N145" s="366"/>
      <c r="O145" s="356"/>
      <c r="P145" s="369"/>
      <c r="Q145" s="358"/>
      <c r="R145" s="359"/>
      <c r="S145" s="360"/>
      <c r="T145" s="378"/>
      <c r="U145" s="362"/>
      <c r="V145" s="362"/>
      <c r="W145" s="223"/>
      <c r="X145" s="223"/>
    </row>
    <row r="146" spans="1:24">
      <c r="A146" s="356">
        <v>137</v>
      </c>
      <c r="B146" s="366"/>
      <c r="C146" s="375"/>
      <c r="D146" s="377"/>
      <c r="E146" s="374"/>
      <c r="F146" s="361">
        <f t="shared" si="8"/>
        <v>0</v>
      </c>
      <c r="G146" s="374"/>
      <c r="H146" s="374"/>
      <c r="I146" s="374"/>
      <c r="J146" s="363">
        <f t="shared" si="10"/>
        <v>0</v>
      </c>
      <c r="K146" s="364">
        <f t="shared" si="11"/>
        <v>0</v>
      </c>
      <c r="L146" s="365">
        <f t="shared" si="9"/>
        <v>0</v>
      </c>
      <c r="M146" s="366"/>
      <c r="N146" s="366"/>
      <c r="O146" s="356"/>
      <c r="P146" s="369"/>
      <c r="Q146" s="358"/>
      <c r="R146" s="359"/>
      <c r="S146" s="360"/>
      <c r="T146" s="378"/>
      <c r="U146" s="362"/>
      <c r="V146" s="362"/>
      <c r="W146" s="223"/>
      <c r="X146" s="223"/>
    </row>
    <row r="147" spans="1:24">
      <c r="A147" s="356">
        <v>138</v>
      </c>
      <c r="B147" s="366"/>
      <c r="C147" s="375"/>
      <c r="D147" s="377"/>
      <c r="E147" s="374"/>
      <c r="F147" s="361">
        <f t="shared" si="8"/>
        <v>0</v>
      </c>
      <c r="G147" s="374"/>
      <c r="H147" s="374"/>
      <c r="I147" s="374"/>
      <c r="J147" s="363">
        <f t="shared" si="10"/>
        <v>0</v>
      </c>
      <c r="K147" s="364">
        <f t="shared" si="11"/>
        <v>0</v>
      </c>
      <c r="L147" s="365">
        <f t="shared" si="9"/>
        <v>0</v>
      </c>
      <c r="M147" s="366"/>
      <c r="N147" s="366"/>
      <c r="O147" s="356"/>
      <c r="P147" s="369"/>
      <c r="Q147" s="358"/>
      <c r="R147" s="359"/>
      <c r="S147" s="360"/>
      <c r="T147" s="378"/>
      <c r="U147" s="362"/>
      <c r="V147" s="362"/>
      <c r="W147" s="223"/>
      <c r="X147" s="223"/>
    </row>
    <row r="148" spans="1:24">
      <c r="A148" s="356">
        <v>139</v>
      </c>
      <c r="B148" s="366"/>
      <c r="C148" s="375"/>
      <c r="D148" s="377"/>
      <c r="E148" s="374"/>
      <c r="F148" s="361">
        <f t="shared" si="8"/>
        <v>0</v>
      </c>
      <c r="G148" s="374"/>
      <c r="H148" s="374"/>
      <c r="I148" s="374"/>
      <c r="J148" s="363">
        <f t="shared" si="10"/>
        <v>0</v>
      </c>
      <c r="K148" s="364">
        <f t="shared" si="11"/>
        <v>0</v>
      </c>
      <c r="L148" s="365">
        <f t="shared" si="9"/>
        <v>0</v>
      </c>
      <c r="M148" s="366"/>
      <c r="N148" s="366"/>
      <c r="O148" s="356"/>
      <c r="P148" s="369"/>
      <c r="Q148" s="358"/>
      <c r="R148" s="359"/>
      <c r="S148" s="360"/>
      <c r="T148" s="378"/>
      <c r="U148" s="362"/>
      <c r="V148" s="362"/>
      <c r="W148" s="223"/>
      <c r="X148" s="223"/>
    </row>
    <row r="149" spans="1:24">
      <c r="A149" s="356">
        <v>140</v>
      </c>
      <c r="B149" s="366"/>
      <c r="C149" s="375"/>
      <c r="D149" s="377"/>
      <c r="E149" s="374"/>
      <c r="F149" s="361">
        <f t="shared" si="8"/>
        <v>0</v>
      </c>
      <c r="G149" s="374"/>
      <c r="H149" s="374"/>
      <c r="I149" s="374"/>
      <c r="J149" s="363">
        <f t="shared" si="10"/>
        <v>0</v>
      </c>
      <c r="K149" s="364">
        <f t="shared" si="11"/>
        <v>0</v>
      </c>
      <c r="L149" s="365">
        <f t="shared" si="9"/>
        <v>0</v>
      </c>
      <c r="M149" s="366"/>
      <c r="N149" s="366"/>
      <c r="O149" s="356"/>
      <c r="P149" s="369"/>
      <c r="Q149" s="358"/>
      <c r="R149" s="359"/>
      <c r="S149" s="360"/>
      <c r="T149" s="378"/>
      <c r="U149" s="362"/>
      <c r="V149" s="362"/>
      <c r="W149" s="223"/>
      <c r="X149" s="223"/>
    </row>
    <row r="150" spans="1:24">
      <c r="A150" s="356">
        <v>141</v>
      </c>
      <c r="B150" s="366"/>
      <c r="C150" s="375"/>
      <c r="D150" s="377"/>
      <c r="E150" s="374"/>
      <c r="F150" s="361">
        <f t="shared" si="8"/>
        <v>0</v>
      </c>
      <c r="G150" s="374"/>
      <c r="H150" s="374"/>
      <c r="I150" s="374"/>
      <c r="J150" s="363">
        <f t="shared" si="10"/>
        <v>0</v>
      </c>
      <c r="K150" s="364">
        <f t="shared" si="11"/>
        <v>0</v>
      </c>
      <c r="L150" s="365">
        <f t="shared" si="9"/>
        <v>0</v>
      </c>
      <c r="M150" s="366"/>
      <c r="N150" s="366"/>
      <c r="O150" s="356"/>
      <c r="P150" s="369"/>
      <c r="Q150" s="358"/>
      <c r="R150" s="359"/>
      <c r="S150" s="360"/>
      <c r="T150" s="378"/>
      <c r="U150" s="362"/>
      <c r="V150" s="362"/>
      <c r="W150" s="223"/>
      <c r="X150" s="223"/>
    </row>
    <row r="151" spans="1:24">
      <c r="A151" s="356">
        <v>142</v>
      </c>
      <c r="B151" s="366"/>
      <c r="C151" s="375"/>
      <c r="D151" s="377"/>
      <c r="E151" s="374"/>
      <c r="F151" s="361">
        <f t="shared" si="8"/>
        <v>0</v>
      </c>
      <c r="G151" s="374"/>
      <c r="H151" s="374"/>
      <c r="I151" s="374"/>
      <c r="J151" s="363">
        <f t="shared" si="10"/>
        <v>0</v>
      </c>
      <c r="K151" s="364">
        <f t="shared" si="11"/>
        <v>0</v>
      </c>
      <c r="L151" s="365">
        <f t="shared" si="9"/>
        <v>0</v>
      </c>
      <c r="M151" s="366"/>
      <c r="N151" s="366"/>
      <c r="O151" s="356"/>
      <c r="P151" s="369"/>
      <c r="Q151" s="358"/>
      <c r="R151" s="359"/>
      <c r="S151" s="360"/>
      <c r="T151" s="378"/>
      <c r="U151" s="362"/>
      <c r="V151" s="362"/>
      <c r="W151" s="223"/>
      <c r="X151" s="223"/>
    </row>
    <row r="152" spans="1:24">
      <c r="A152" s="356">
        <v>143</v>
      </c>
      <c r="B152" s="366"/>
      <c r="C152" s="375"/>
      <c r="D152" s="377"/>
      <c r="E152" s="374"/>
      <c r="F152" s="361">
        <f t="shared" si="8"/>
        <v>0</v>
      </c>
      <c r="G152" s="374"/>
      <c r="H152" s="374"/>
      <c r="I152" s="374"/>
      <c r="J152" s="363">
        <f t="shared" si="10"/>
        <v>0</v>
      </c>
      <c r="K152" s="364">
        <f t="shared" si="11"/>
        <v>0</v>
      </c>
      <c r="L152" s="365">
        <f t="shared" si="9"/>
        <v>0</v>
      </c>
      <c r="M152" s="366"/>
      <c r="N152" s="366"/>
      <c r="O152" s="356"/>
      <c r="P152" s="369"/>
      <c r="Q152" s="358"/>
      <c r="R152" s="359"/>
      <c r="S152" s="360"/>
      <c r="T152" s="378"/>
      <c r="U152" s="362"/>
      <c r="V152" s="362"/>
      <c r="W152" s="223"/>
      <c r="X152" s="223"/>
    </row>
    <row r="153" spans="1:24">
      <c r="A153" s="356">
        <v>144</v>
      </c>
      <c r="B153" s="366"/>
      <c r="C153" s="375"/>
      <c r="D153" s="377"/>
      <c r="E153" s="374"/>
      <c r="F153" s="361">
        <f t="shared" si="8"/>
        <v>0</v>
      </c>
      <c r="G153" s="374"/>
      <c r="H153" s="374"/>
      <c r="I153" s="374"/>
      <c r="J153" s="363">
        <f t="shared" si="10"/>
        <v>0</v>
      </c>
      <c r="K153" s="364">
        <f t="shared" si="11"/>
        <v>0</v>
      </c>
      <c r="L153" s="365">
        <f t="shared" si="9"/>
        <v>0</v>
      </c>
      <c r="M153" s="366"/>
      <c r="N153" s="366"/>
      <c r="O153" s="356"/>
      <c r="P153" s="369"/>
      <c r="Q153" s="358"/>
      <c r="R153" s="359"/>
      <c r="S153" s="360"/>
      <c r="T153" s="378"/>
      <c r="U153" s="362"/>
      <c r="V153" s="362"/>
      <c r="W153" s="223"/>
      <c r="X153" s="223"/>
    </row>
    <row r="154" spans="1:24">
      <c r="A154" s="356">
        <v>145</v>
      </c>
      <c r="B154" s="366"/>
      <c r="C154" s="375"/>
      <c r="D154" s="377"/>
      <c r="E154" s="374"/>
      <c r="F154" s="361">
        <f t="shared" si="8"/>
        <v>0</v>
      </c>
      <c r="G154" s="374"/>
      <c r="H154" s="374"/>
      <c r="I154" s="374"/>
      <c r="J154" s="363">
        <f t="shared" si="10"/>
        <v>0</v>
      </c>
      <c r="K154" s="364">
        <f t="shared" si="11"/>
        <v>0</v>
      </c>
      <c r="L154" s="365">
        <f t="shared" si="9"/>
        <v>0</v>
      </c>
      <c r="M154" s="366"/>
      <c r="N154" s="366"/>
      <c r="O154" s="356"/>
      <c r="P154" s="369"/>
      <c r="Q154" s="358"/>
      <c r="R154" s="359"/>
      <c r="S154" s="360"/>
      <c r="T154" s="378"/>
      <c r="U154" s="362"/>
      <c r="V154" s="362"/>
      <c r="W154" s="223"/>
      <c r="X154" s="223"/>
    </row>
    <row r="155" spans="1:24">
      <c r="A155" s="356">
        <v>146</v>
      </c>
      <c r="B155" s="366"/>
      <c r="C155" s="375"/>
      <c r="D155" s="377"/>
      <c r="E155" s="374"/>
      <c r="F155" s="361">
        <f t="shared" si="8"/>
        <v>0</v>
      </c>
      <c r="G155" s="374"/>
      <c r="H155" s="374"/>
      <c r="I155" s="374"/>
      <c r="J155" s="363">
        <f t="shared" si="10"/>
        <v>0</v>
      </c>
      <c r="K155" s="364">
        <f t="shared" si="11"/>
        <v>0</v>
      </c>
      <c r="L155" s="365">
        <f t="shared" si="9"/>
        <v>0</v>
      </c>
      <c r="M155" s="366"/>
      <c r="N155" s="366"/>
      <c r="O155" s="356"/>
      <c r="P155" s="369"/>
      <c r="Q155" s="358"/>
      <c r="R155" s="359"/>
      <c r="S155" s="360"/>
      <c r="T155" s="378"/>
      <c r="U155" s="362"/>
      <c r="V155" s="362"/>
      <c r="W155" s="223"/>
      <c r="X155" s="223"/>
    </row>
    <row r="156" spans="1:24">
      <c r="A156" s="356">
        <v>147</v>
      </c>
      <c r="B156" s="366"/>
      <c r="C156" s="375"/>
      <c r="D156" s="377"/>
      <c r="E156" s="374"/>
      <c r="F156" s="361">
        <f t="shared" si="8"/>
        <v>0</v>
      </c>
      <c r="G156" s="374"/>
      <c r="H156" s="374"/>
      <c r="I156" s="374"/>
      <c r="J156" s="363">
        <f t="shared" si="10"/>
        <v>0</v>
      </c>
      <c r="K156" s="364">
        <f t="shared" si="11"/>
        <v>0</v>
      </c>
      <c r="L156" s="365">
        <f t="shared" si="9"/>
        <v>0</v>
      </c>
      <c r="M156" s="366"/>
      <c r="N156" s="366"/>
      <c r="O156" s="356"/>
      <c r="P156" s="369"/>
      <c r="Q156" s="358"/>
      <c r="R156" s="359"/>
      <c r="S156" s="360"/>
      <c r="T156" s="378"/>
      <c r="U156" s="362"/>
      <c r="V156" s="362"/>
      <c r="W156" s="223"/>
      <c r="X156" s="223"/>
    </row>
    <row r="157" spans="1:24">
      <c r="A157" s="356">
        <v>148</v>
      </c>
      <c r="B157" s="366"/>
      <c r="C157" s="375"/>
      <c r="D157" s="377"/>
      <c r="E157" s="374"/>
      <c r="F157" s="361">
        <f t="shared" si="8"/>
        <v>0</v>
      </c>
      <c r="G157" s="374"/>
      <c r="H157" s="374"/>
      <c r="I157" s="374"/>
      <c r="J157" s="363">
        <f t="shared" si="10"/>
        <v>0</v>
      </c>
      <c r="K157" s="364">
        <f>J157*H157*0.004</f>
        <v>0</v>
      </c>
      <c r="L157" s="365">
        <f>J157+K157</f>
        <v>0</v>
      </c>
      <c r="M157" s="366"/>
      <c r="N157" s="366"/>
      <c r="O157" s="356"/>
      <c r="P157" s="369"/>
      <c r="Q157" s="358"/>
      <c r="R157" s="359"/>
      <c r="S157" s="360"/>
      <c r="T157" s="378"/>
      <c r="U157" s="362"/>
      <c r="V157" s="362"/>
      <c r="W157" s="223"/>
      <c r="X157" s="223"/>
    </row>
    <row r="158" spans="1:24">
      <c r="A158" s="356">
        <v>149</v>
      </c>
      <c r="B158" s="366"/>
      <c r="C158" s="375"/>
      <c r="D158" s="377"/>
      <c r="E158" s="374"/>
      <c r="F158" s="361">
        <f t="shared" si="8"/>
        <v>0</v>
      </c>
      <c r="G158" s="374"/>
      <c r="H158" s="374"/>
      <c r="I158" s="374"/>
      <c r="J158" s="363">
        <f t="shared" si="10"/>
        <v>0</v>
      </c>
      <c r="K158" s="364">
        <f>J158*H158*0.004</f>
        <v>0</v>
      </c>
      <c r="L158" s="365">
        <f>J158+K158</f>
        <v>0</v>
      </c>
      <c r="M158" s="366"/>
      <c r="N158" s="366"/>
      <c r="O158" s="356"/>
      <c r="P158" s="369"/>
      <c r="Q158" s="358"/>
      <c r="R158" s="359"/>
      <c r="S158" s="360"/>
      <c r="T158" s="378"/>
      <c r="U158" s="362"/>
      <c r="V158" s="362"/>
      <c r="W158" s="223"/>
      <c r="X158" s="223"/>
    </row>
    <row r="159" spans="1:24">
      <c r="A159" s="356">
        <v>150</v>
      </c>
      <c r="B159" s="366"/>
      <c r="C159" s="375"/>
      <c r="D159" s="377"/>
      <c r="E159" s="374"/>
      <c r="F159" s="361">
        <f t="shared" si="8"/>
        <v>0</v>
      </c>
      <c r="G159" s="374"/>
      <c r="H159" s="374"/>
      <c r="I159" s="374"/>
      <c r="J159" s="363">
        <f t="shared" si="10"/>
        <v>0</v>
      </c>
      <c r="K159" s="364">
        <f>J159*H159*0.004</f>
        <v>0</v>
      </c>
      <c r="L159" s="365">
        <f>J159+K159</f>
        <v>0</v>
      </c>
      <c r="M159" s="366"/>
      <c r="N159" s="366"/>
      <c r="O159" s="356"/>
      <c r="P159" s="369"/>
      <c r="Q159" s="358"/>
      <c r="R159" s="359"/>
      <c r="S159" s="360"/>
      <c r="T159" s="378"/>
      <c r="U159" s="362"/>
      <c r="V159" s="362"/>
      <c r="W159" s="223"/>
      <c r="X159" s="223"/>
    </row>
    <row r="160" spans="1:24">
      <c r="A160" s="356">
        <v>151</v>
      </c>
      <c r="B160" s="366"/>
      <c r="C160" s="375"/>
      <c r="D160" s="377"/>
      <c r="E160" s="374"/>
      <c r="F160" s="361">
        <f t="shared" si="8"/>
        <v>0</v>
      </c>
      <c r="G160" s="374"/>
      <c r="H160" s="374"/>
      <c r="I160" s="374"/>
      <c r="J160" s="363">
        <f t="shared" si="10"/>
        <v>0</v>
      </c>
      <c r="K160" s="364">
        <f t="shared" ref="K160:K223" si="12">J160*H160*0.004</f>
        <v>0</v>
      </c>
      <c r="L160" s="365">
        <f t="shared" ref="L160:L223" si="13">J160+K160</f>
        <v>0</v>
      </c>
      <c r="M160" s="366"/>
      <c r="N160" s="366"/>
      <c r="O160" s="356"/>
      <c r="P160" s="369"/>
      <c r="Q160" s="358"/>
      <c r="R160" s="359"/>
      <c r="S160" s="360"/>
      <c r="T160" s="378"/>
      <c r="U160" s="362"/>
      <c r="V160" s="362"/>
      <c r="W160" s="223"/>
      <c r="X160" s="223"/>
    </row>
    <row r="161" spans="1:24">
      <c r="A161" s="356">
        <v>152</v>
      </c>
      <c r="B161" s="366"/>
      <c r="C161" s="375"/>
      <c r="D161" s="377"/>
      <c r="E161" s="374"/>
      <c r="F161" s="361">
        <f t="shared" si="8"/>
        <v>0</v>
      </c>
      <c r="G161" s="374"/>
      <c r="H161" s="374"/>
      <c r="I161" s="374"/>
      <c r="J161" s="363">
        <f t="shared" si="10"/>
        <v>0</v>
      </c>
      <c r="K161" s="364">
        <f t="shared" si="12"/>
        <v>0</v>
      </c>
      <c r="L161" s="365">
        <f t="shared" si="13"/>
        <v>0</v>
      </c>
      <c r="M161" s="366"/>
      <c r="N161" s="366"/>
      <c r="O161" s="356"/>
      <c r="P161" s="369"/>
      <c r="Q161" s="358"/>
      <c r="R161" s="359"/>
      <c r="S161" s="360"/>
      <c r="T161" s="378"/>
      <c r="U161" s="362"/>
      <c r="V161" s="362"/>
      <c r="W161" s="223"/>
      <c r="X161" s="223"/>
    </row>
    <row r="162" spans="1:24">
      <c r="A162" s="356">
        <v>153</v>
      </c>
      <c r="B162" s="366"/>
      <c r="C162" s="375"/>
      <c r="D162" s="377"/>
      <c r="E162" s="374"/>
      <c r="F162" s="361">
        <f t="shared" si="8"/>
        <v>0</v>
      </c>
      <c r="G162" s="374"/>
      <c r="H162" s="374"/>
      <c r="I162" s="374"/>
      <c r="J162" s="363">
        <f t="shared" si="10"/>
        <v>0</v>
      </c>
      <c r="K162" s="364">
        <f t="shared" si="12"/>
        <v>0</v>
      </c>
      <c r="L162" s="365">
        <f t="shared" si="13"/>
        <v>0</v>
      </c>
      <c r="M162" s="366"/>
      <c r="N162" s="366"/>
      <c r="O162" s="356"/>
      <c r="P162" s="369"/>
      <c r="Q162" s="358"/>
      <c r="R162" s="359"/>
      <c r="S162" s="360"/>
      <c r="T162" s="378"/>
      <c r="U162" s="362"/>
      <c r="V162" s="362"/>
      <c r="W162" s="223"/>
      <c r="X162" s="223"/>
    </row>
    <row r="163" spans="1:24">
      <c r="A163" s="356">
        <v>154</v>
      </c>
      <c r="B163" s="366"/>
      <c r="C163" s="375"/>
      <c r="D163" s="377"/>
      <c r="E163" s="374"/>
      <c r="F163" s="361">
        <f t="shared" si="8"/>
        <v>0</v>
      </c>
      <c r="G163" s="374"/>
      <c r="H163" s="374"/>
      <c r="I163" s="374"/>
      <c r="J163" s="363">
        <f t="shared" si="10"/>
        <v>0</v>
      </c>
      <c r="K163" s="364">
        <f t="shared" si="12"/>
        <v>0</v>
      </c>
      <c r="L163" s="365">
        <f t="shared" si="13"/>
        <v>0</v>
      </c>
      <c r="M163" s="366"/>
      <c r="N163" s="366"/>
      <c r="O163" s="356"/>
      <c r="P163" s="369"/>
      <c r="Q163" s="358"/>
      <c r="R163" s="359"/>
      <c r="S163" s="360"/>
      <c r="T163" s="378"/>
      <c r="U163" s="362"/>
      <c r="V163" s="362"/>
      <c r="W163" s="223"/>
      <c r="X163" s="223"/>
    </row>
    <row r="164" spans="1:24">
      <c r="A164" s="356">
        <v>155</v>
      </c>
      <c r="B164" s="366"/>
      <c r="C164" s="375"/>
      <c r="D164" s="377"/>
      <c r="E164" s="374"/>
      <c r="F164" s="361">
        <f t="shared" si="8"/>
        <v>0</v>
      </c>
      <c r="G164" s="374"/>
      <c r="H164" s="374"/>
      <c r="I164" s="374"/>
      <c r="J164" s="363">
        <f t="shared" si="10"/>
        <v>0</v>
      </c>
      <c r="K164" s="364">
        <f t="shared" si="12"/>
        <v>0</v>
      </c>
      <c r="L164" s="365">
        <f t="shared" si="13"/>
        <v>0</v>
      </c>
      <c r="M164" s="366"/>
      <c r="N164" s="366"/>
      <c r="O164" s="356"/>
      <c r="P164" s="369"/>
      <c r="Q164" s="358"/>
      <c r="R164" s="359"/>
      <c r="S164" s="360"/>
      <c r="T164" s="378"/>
      <c r="U164" s="362"/>
      <c r="V164" s="362"/>
      <c r="W164" s="223"/>
      <c r="X164" s="223"/>
    </row>
    <row r="165" spans="1:24">
      <c r="A165" s="356">
        <v>156</v>
      </c>
      <c r="B165" s="366"/>
      <c r="C165" s="375"/>
      <c r="D165" s="377"/>
      <c r="E165" s="374"/>
      <c r="F165" s="361">
        <f t="shared" si="8"/>
        <v>0</v>
      </c>
      <c r="G165" s="374"/>
      <c r="H165" s="374"/>
      <c r="I165" s="374"/>
      <c r="J165" s="363">
        <f t="shared" si="10"/>
        <v>0</v>
      </c>
      <c r="K165" s="364">
        <f t="shared" si="12"/>
        <v>0</v>
      </c>
      <c r="L165" s="365">
        <f t="shared" si="13"/>
        <v>0</v>
      </c>
      <c r="M165" s="366"/>
      <c r="N165" s="366"/>
      <c r="O165" s="356"/>
      <c r="P165" s="369"/>
      <c r="Q165" s="358"/>
      <c r="R165" s="359"/>
      <c r="S165" s="360"/>
      <c r="T165" s="378"/>
      <c r="U165" s="362"/>
      <c r="V165" s="362"/>
      <c r="W165" s="223"/>
      <c r="X165" s="223"/>
    </row>
    <row r="166" spans="1:24">
      <c r="A166" s="356">
        <v>157</v>
      </c>
      <c r="B166" s="366"/>
      <c r="C166" s="375"/>
      <c r="D166" s="377"/>
      <c r="E166" s="374"/>
      <c r="F166" s="361">
        <f t="shared" si="8"/>
        <v>0</v>
      </c>
      <c r="G166" s="374"/>
      <c r="H166" s="374"/>
      <c r="I166" s="374"/>
      <c r="J166" s="363">
        <f t="shared" si="10"/>
        <v>0</v>
      </c>
      <c r="K166" s="364">
        <f t="shared" si="12"/>
        <v>0</v>
      </c>
      <c r="L166" s="365">
        <f t="shared" si="13"/>
        <v>0</v>
      </c>
      <c r="M166" s="366"/>
      <c r="N166" s="366"/>
      <c r="O166" s="356"/>
      <c r="P166" s="369"/>
      <c r="Q166" s="358"/>
      <c r="R166" s="359"/>
      <c r="S166" s="360"/>
      <c r="T166" s="378"/>
      <c r="U166" s="362"/>
      <c r="V166" s="362"/>
      <c r="W166" s="223"/>
      <c r="X166" s="223"/>
    </row>
    <row r="167" spans="1:24">
      <c r="A167" s="356">
        <v>158</v>
      </c>
      <c r="B167" s="366"/>
      <c r="C167" s="375"/>
      <c r="D167" s="377"/>
      <c r="E167" s="374"/>
      <c r="F167" s="361">
        <f t="shared" si="8"/>
        <v>0</v>
      </c>
      <c r="G167" s="374"/>
      <c r="H167" s="374"/>
      <c r="I167" s="374"/>
      <c r="J167" s="363">
        <f t="shared" si="10"/>
        <v>0</v>
      </c>
      <c r="K167" s="364">
        <f t="shared" si="12"/>
        <v>0</v>
      </c>
      <c r="L167" s="365">
        <f t="shared" si="13"/>
        <v>0</v>
      </c>
      <c r="M167" s="366"/>
      <c r="N167" s="366"/>
      <c r="O167" s="356"/>
      <c r="P167" s="369"/>
      <c r="Q167" s="358"/>
      <c r="R167" s="359"/>
      <c r="S167" s="360"/>
      <c r="T167" s="378"/>
      <c r="U167" s="362"/>
      <c r="V167" s="362"/>
      <c r="W167" s="223"/>
      <c r="X167" s="223"/>
    </row>
    <row r="168" spans="1:24">
      <c r="A168" s="356">
        <v>159</v>
      </c>
      <c r="B168" s="366"/>
      <c r="C168" s="375"/>
      <c r="D168" s="377"/>
      <c r="E168" s="374"/>
      <c r="F168" s="361">
        <f t="shared" si="8"/>
        <v>0</v>
      </c>
      <c r="G168" s="374"/>
      <c r="H168" s="374"/>
      <c r="I168" s="374"/>
      <c r="J168" s="363">
        <f t="shared" si="10"/>
        <v>0</v>
      </c>
      <c r="K168" s="364">
        <f t="shared" si="12"/>
        <v>0</v>
      </c>
      <c r="L168" s="365">
        <f t="shared" si="13"/>
        <v>0</v>
      </c>
      <c r="M168" s="366"/>
      <c r="N168" s="366"/>
      <c r="O168" s="356"/>
      <c r="P168" s="369"/>
      <c r="Q168" s="358"/>
      <c r="R168" s="359"/>
      <c r="S168" s="360"/>
      <c r="T168" s="378"/>
      <c r="U168" s="362"/>
      <c r="V168" s="362"/>
      <c r="W168" s="223"/>
      <c r="X168" s="223"/>
    </row>
    <row r="169" spans="1:24">
      <c r="A169" s="356">
        <v>160</v>
      </c>
      <c r="B169" s="366"/>
      <c r="C169" s="375"/>
      <c r="D169" s="377"/>
      <c r="E169" s="374"/>
      <c r="F169" s="361">
        <f t="shared" si="8"/>
        <v>0</v>
      </c>
      <c r="G169" s="374"/>
      <c r="H169" s="374"/>
      <c r="I169" s="374"/>
      <c r="J169" s="363">
        <f t="shared" si="10"/>
        <v>0</v>
      </c>
      <c r="K169" s="364">
        <f t="shared" si="12"/>
        <v>0</v>
      </c>
      <c r="L169" s="365">
        <f t="shared" si="13"/>
        <v>0</v>
      </c>
      <c r="M169" s="366"/>
      <c r="N169" s="366"/>
      <c r="O169" s="356"/>
      <c r="P169" s="369"/>
      <c r="Q169" s="358"/>
      <c r="R169" s="359"/>
      <c r="S169" s="360"/>
      <c r="T169" s="378"/>
      <c r="U169" s="362"/>
      <c r="V169" s="362"/>
      <c r="W169" s="223"/>
      <c r="X169" s="223"/>
    </row>
    <row r="170" spans="1:24">
      <c r="A170" s="356">
        <v>161</v>
      </c>
      <c r="B170" s="366"/>
      <c r="C170" s="375"/>
      <c r="D170" s="377"/>
      <c r="E170" s="374"/>
      <c r="F170" s="361">
        <f t="shared" si="8"/>
        <v>0</v>
      </c>
      <c r="G170" s="374"/>
      <c r="H170" s="374"/>
      <c r="I170" s="374"/>
      <c r="J170" s="363">
        <f t="shared" si="10"/>
        <v>0</v>
      </c>
      <c r="K170" s="364">
        <f t="shared" si="12"/>
        <v>0</v>
      </c>
      <c r="L170" s="365">
        <f t="shared" si="13"/>
        <v>0</v>
      </c>
      <c r="M170" s="366"/>
      <c r="N170" s="366"/>
      <c r="O170" s="356"/>
      <c r="P170" s="369"/>
      <c r="Q170" s="358"/>
      <c r="R170" s="359"/>
      <c r="S170" s="360"/>
      <c r="T170" s="378"/>
      <c r="U170" s="362"/>
      <c r="V170" s="362"/>
      <c r="W170" s="223"/>
      <c r="X170" s="223"/>
    </row>
    <row r="171" spans="1:24">
      <c r="A171" s="356">
        <v>162</v>
      </c>
      <c r="B171" s="366"/>
      <c r="C171" s="375"/>
      <c r="D171" s="377"/>
      <c r="E171" s="374"/>
      <c r="F171" s="361">
        <f t="shared" si="8"/>
        <v>0</v>
      </c>
      <c r="G171" s="374"/>
      <c r="H171" s="374"/>
      <c r="I171" s="374"/>
      <c r="J171" s="363">
        <f t="shared" si="10"/>
        <v>0</v>
      </c>
      <c r="K171" s="364">
        <f t="shared" si="12"/>
        <v>0</v>
      </c>
      <c r="L171" s="365">
        <f t="shared" si="13"/>
        <v>0</v>
      </c>
      <c r="M171" s="366"/>
      <c r="N171" s="366"/>
      <c r="O171" s="356"/>
      <c r="P171" s="369"/>
      <c r="Q171" s="358"/>
      <c r="R171" s="359"/>
      <c r="S171" s="360"/>
      <c r="T171" s="378"/>
      <c r="U171" s="362"/>
      <c r="V171" s="362"/>
      <c r="W171" s="223"/>
      <c r="X171" s="223"/>
    </row>
    <row r="172" spans="1:24">
      <c r="A172" s="356">
        <v>163</v>
      </c>
      <c r="B172" s="366"/>
      <c r="C172" s="375"/>
      <c r="D172" s="377"/>
      <c r="E172" s="374"/>
      <c r="F172" s="361">
        <f t="shared" si="8"/>
        <v>0</v>
      </c>
      <c r="G172" s="374"/>
      <c r="H172" s="374"/>
      <c r="I172" s="374"/>
      <c r="J172" s="363">
        <f t="shared" si="10"/>
        <v>0</v>
      </c>
      <c r="K172" s="364">
        <f t="shared" si="12"/>
        <v>0</v>
      </c>
      <c r="L172" s="365">
        <f t="shared" si="13"/>
        <v>0</v>
      </c>
      <c r="M172" s="366"/>
      <c r="N172" s="366"/>
      <c r="O172" s="356"/>
      <c r="P172" s="369"/>
      <c r="Q172" s="358"/>
      <c r="R172" s="359"/>
      <c r="S172" s="360"/>
      <c r="T172" s="378"/>
      <c r="U172" s="362"/>
      <c r="V172" s="362"/>
      <c r="W172" s="223"/>
      <c r="X172" s="223"/>
    </row>
    <row r="173" spans="1:24">
      <c r="A173" s="356">
        <v>164</v>
      </c>
      <c r="B173" s="366"/>
      <c r="C173" s="375"/>
      <c r="D173" s="377"/>
      <c r="E173" s="374"/>
      <c r="F173" s="361">
        <f t="shared" si="8"/>
        <v>0</v>
      </c>
      <c r="G173" s="374"/>
      <c r="H173" s="374"/>
      <c r="I173" s="374"/>
      <c r="J173" s="363">
        <f t="shared" si="10"/>
        <v>0</v>
      </c>
      <c r="K173" s="364">
        <f t="shared" si="12"/>
        <v>0</v>
      </c>
      <c r="L173" s="365">
        <f t="shared" si="13"/>
        <v>0</v>
      </c>
      <c r="M173" s="366"/>
      <c r="N173" s="366"/>
      <c r="O173" s="356"/>
      <c r="P173" s="369"/>
      <c r="Q173" s="358"/>
      <c r="R173" s="359"/>
      <c r="S173" s="360"/>
      <c r="T173" s="378"/>
      <c r="U173" s="362"/>
      <c r="V173" s="362"/>
      <c r="W173" s="223"/>
      <c r="X173" s="223"/>
    </row>
    <row r="174" spans="1:24">
      <c r="A174" s="356">
        <v>165</v>
      </c>
      <c r="B174" s="366"/>
      <c r="C174" s="375"/>
      <c r="D174" s="377"/>
      <c r="E174" s="374"/>
      <c r="F174" s="361">
        <f t="shared" si="8"/>
        <v>0</v>
      </c>
      <c r="G174" s="374"/>
      <c r="H174" s="374"/>
      <c r="I174" s="374"/>
      <c r="J174" s="363">
        <f t="shared" si="10"/>
        <v>0</v>
      </c>
      <c r="K174" s="364">
        <f t="shared" si="12"/>
        <v>0</v>
      </c>
      <c r="L174" s="365">
        <f t="shared" si="13"/>
        <v>0</v>
      </c>
      <c r="M174" s="366"/>
      <c r="N174" s="366"/>
      <c r="O174" s="356"/>
      <c r="P174" s="369"/>
      <c r="Q174" s="358"/>
      <c r="R174" s="359"/>
      <c r="S174" s="360"/>
      <c r="T174" s="378"/>
      <c r="U174" s="362"/>
      <c r="V174" s="362"/>
      <c r="W174" s="223"/>
      <c r="X174" s="223"/>
    </row>
    <row r="175" spans="1:24">
      <c r="A175" s="356">
        <v>166</v>
      </c>
      <c r="B175" s="366"/>
      <c r="C175" s="375"/>
      <c r="D175" s="377"/>
      <c r="E175" s="374"/>
      <c r="F175" s="361">
        <f t="shared" si="8"/>
        <v>0</v>
      </c>
      <c r="G175" s="374"/>
      <c r="H175" s="374"/>
      <c r="I175" s="374"/>
      <c r="J175" s="363">
        <f t="shared" si="10"/>
        <v>0</v>
      </c>
      <c r="K175" s="364">
        <f t="shared" si="12"/>
        <v>0</v>
      </c>
      <c r="L175" s="365">
        <f t="shared" si="13"/>
        <v>0</v>
      </c>
      <c r="M175" s="366"/>
      <c r="N175" s="366"/>
      <c r="O175" s="356"/>
      <c r="P175" s="369"/>
      <c r="Q175" s="358"/>
      <c r="R175" s="359"/>
      <c r="S175" s="360"/>
      <c r="T175" s="378"/>
      <c r="U175" s="362"/>
      <c r="V175" s="362"/>
      <c r="W175" s="223"/>
      <c r="X175" s="223"/>
    </row>
    <row r="176" spans="1:24">
      <c r="A176" s="356">
        <v>167</v>
      </c>
      <c r="B176" s="366"/>
      <c r="C176" s="375"/>
      <c r="D176" s="377"/>
      <c r="E176" s="374"/>
      <c r="F176" s="361">
        <f t="shared" si="8"/>
        <v>0</v>
      </c>
      <c r="G176" s="374"/>
      <c r="H176" s="374"/>
      <c r="I176" s="374"/>
      <c r="J176" s="363">
        <f t="shared" si="10"/>
        <v>0</v>
      </c>
      <c r="K176" s="364">
        <f t="shared" si="12"/>
        <v>0</v>
      </c>
      <c r="L176" s="365">
        <f t="shared" si="13"/>
        <v>0</v>
      </c>
      <c r="M176" s="366"/>
      <c r="N176" s="366"/>
      <c r="O176" s="356"/>
      <c r="P176" s="369"/>
      <c r="Q176" s="358"/>
      <c r="R176" s="359"/>
      <c r="S176" s="360"/>
      <c r="T176" s="378"/>
      <c r="U176" s="362"/>
      <c r="V176" s="362"/>
      <c r="W176" s="223"/>
      <c r="X176" s="223"/>
    </row>
    <row r="177" spans="1:24">
      <c r="A177" s="356">
        <v>168</v>
      </c>
      <c r="B177" s="366"/>
      <c r="C177" s="375"/>
      <c r="D177" s="377"/>
      <c r="E177" s="374"/>
      <c r="F177" s="361">
        <f t="shared" si="8"/>
        <v>0</v>
      </c>
      <c r="G177" s="374"/>
      <c r="H177" s="374"/>
      <c r="I177" s="374"/>
      <c r="J177" s="363">
        <f t="shared" si="10"/>
        <v>0</v>
      </c>
      <c r="K177" s="364">
        <f t="shared" si="12"/>
        <v>0</v>
      </c>
      <c r="L177" s="365">
        <f t="shared" si="13"/>
        <v>0</v>
      </c>
      <c r="M177" s="366"/>
      <c r="N177" s="366"/>
      <c r="O177" s="356"/>
      <c r="P177" s="369"/>
      <c r="Q177" s="358"/>
      <c r="R177" s="359"/>
      <c r="S177" s="360"/>
      <c r="T177" s="378"/>
      <c r="U177" s="362"/>
      <c r="V177" s="362"/>
      <c r="W177" s="223"/>
      <c r="X177" s="223"/>
    </row>
    <row r="178" spans="1:24">
      <c r="A178" s="356">
        <v>169</v>
      </c>
      <c r="B178" s="366"/>
      <c r="C178" s="375"/>
      <c r="D178" s="377"/>
      <c r="E178" s="374"/>
      <c r="F178" s="361">
        <f t="shared" si="8"/>
        <v>0</v>
      </c>
      <c r="G178" s="374"/>
      <c r="H178" s="374"/>
      <c r="I178" s="374"/>
      <c r="J178" s="363">
        <f t="shared" si="10"/>
        <v>0</v>
      </c>
      <c r="K178" s="364">
        <f t="shared" si="12"/>
        <v>0</v>
      </c>
      <c r="L178" s="365">
        <f t="shared" si="13"/>
        <v>0</v>
      </c>
      <c r="M178" s="366"/>
      <c r="N178" s="366"/>
      <c r="O178" s="356"/>
      <c r="P178" s="369"/>
      <c r="Q178" s="358"/>
      <c r="R178" s="359"/>
      <c r="S178" s="360"/>
      <c r="T178" s="378"/>
      <c r="U178" s="362"/>
      <c r="V178" s="362"/>
      <c r="W178" s="223"/>
      <c r="X178" s="223"/>
    </row>
    <row r="179" spans="1:24">
      <c r="A179" s="356">
        <v>170</v>
      </c>
      <c r="B179" s="366"/>
      <c r="C179" s="375"/>
      <c r="D179" s="377"/>
      <c r="E179" s="374"/>
      <c r="F179" s="361">
        <f t="shared" si="8"/>
        <v>0</v>
      </c>
      <c r="G179" s="374"/>
      <c r="H179" s="374"/>
      <c r="I179" s="374"/>
      <c r="J179" s="363">
        <f t="shared" si="10"/>
        <v>0</v>
      </c>
      <c r="K179" s="364">
        <f t="shared" si="12"/>
        <v>0</v>
      </c>
      <c r="L179" s="365">
        <f t="shared" si="13"/>
        <v>0</v>
      </c>
      <c r="M179" s="366"/>
      <c r="N179" s="366"/>
      <c r="O179" s="356"/>
      <c r="P179" s="369"/>
      <c r="Q179" s="358"/>
      <c r="R179" s="359"/>
      <c r="S179" s="360"/>
      <c r="T179" s="378"/>
      <c r="U179" s="362"/>
      <c r="V179" s="362"/>
      <c r="W179" s="223"/>
      <c r="X179" s="223"/>
    </row>
    <row r="180" spans="1:24">
      <c r="A180" s="356">
        <v>171</v>
      </c>
      <c r="B180" s="366"/>
      <c r="C180" s="375"/>
      <c r="D180" s="377"/>
      <c r="E180" s="374"/>
      <c r="F180" s="361">
        <f t="shared" si="8"/>
        <v>0</v>
      </c>
      <c r="G180" s="374"/>
      <c r="H180" s="374"/>
      <c r="I180" s="374"/>
      <c r="J180" s="363">
        <f t="shared" si="10"/>
        <v>0</v>
      </c>
      <c r="K180" s="364">
        <f t="shared" si="12"/>
        <v>0</v>
      </c>
      <c r="L180" s="365">
        <f t="shared" si="13"/>
        <v>0</v>
      </c>
      <c r="M180" s="366"/>
      <c r="N180" s="366"/>
      <c r="O180" s="356"/>
      <c r="P180" s="369"/>
      <c r="Q180" s="358"/>
      <c r="R180" s="359"/>
      <c r="S180" s="360"/>
      <c r="T180" s="378"/>
      <c r="U180" s="362"/>
      <c r="V180" s="362"/>
      <c r="W180" s="223"/>
      <c r="X180" s="223"/>
    </row>
    <row r="181" spans="1:24">
      <c r="A181" s="356">
        <v>172</v>
      </c>
      <c r="B181" s="366"/>
      <c r="C181" s="375"/>
      <c r="D181" s="377"/>
      <c r="E181" s="374"/>
      <c r="F181" s="361">
        <f t="shared" si="8"/>
        <v>0</v>
      </c>
      <c r="G181" s="374"/>
      <c r="H181" s="374"/>
      <c r="I181" s="374"/>
      <c r="J181" s="363">
        <f t="shared" si="10"/>
        <v>0</v>
      </c>
      <c r="K181" s="364">
        <f t="shared" si="12"/>
        <v>0</v>
      </c>
      <c r="L181" s="365">
        <f t="shared" si="13"/>
        <v>0</v>
      </c>
      <c r="M181" s="366"/>
      <c r="N181" s="366"/>
      <c r="O181" s="356"/>
      <c r="P181" s="369"/>
      <c r="Q181" s="358"/>
      <c r="R181" s="359"/>
      <c r="S181" s="360"/>
      <c r="T181" s="378"/>
      <c r="U181" s="362"/>
      <c r="V181" s="362"/>
      <c r="W181" s="223"/>
      <c r="X181" s="223"/>
    </row>
    <row r="182" spans="1:24">
      <c r="A182" s="356">
        <v>173</v>
      </c>
      <c r="B182" s="366"/>
      <c r="C182" s="375"/>
      <c r="D182" s="377"/>
      <c r="E182" s="374"/>
      <c r="F182" s="361">
        <f t="shared" si="8"/>
        <v>0</v>
      </c>
      <c r="G182" s="374"/>
      <c r="H182" s="374"/>
      <c r="I182" s="374"/>
      <c r="J182" s="363">
        <f t="shared" si="10"/>
        <v>0</v>
      </c>
      <c r="K182" s="364">
        <f t="shared" si="12"/>
        <v>0</v>
      </c>
      <c r="L182" s="365">
        <f t="shared" si="13"/>
        <v>0</v>
      </c>
      <c r="M182" s="366"/>
      <c r="N182" s="366"/>
      <c r="O182" s="356"/>
      <c r="P182" s="369"/>
      <c r="Q182" s="358"/>
      <c r="R182" s="359"/>
      <c r="S182" s="360"/>
      <c r="T182" s="378"/>
      <c r="U182" s="362"/>
      <c r="V182" s="362"/>
      <c r="W182" s="223"/>
      <c r="X182" s="223"/>
    </row>
    <row r="183" spans="1:24">
      <c r="A183" s="356">
        <v>174</v>
      </c>
      <c r="B183" s="366"/>
      <c r="C183" s="375"/>
      <c r="D183" s="377"/>
      <c r="E183" s="374"/>
      <c r="F183" s="361">
        <f t="shared" si="8"/>
        <v>0</v>
      </c>
      <c r="G183" s="374"/>
      <c r="H183" s="374"/>
      <c r="I183" s="374"/>
      <c r="J183" s="363">
        <f t="shared" si="10"/>
        <v>0</v>
      </c>
      <c r="K183" s="364">
        <f t="shared" si="12"/>
        <v>0</v>
      </c>
      <c r="L183" s="365">
        <f t="shared" si="13"/>
        <v>0</v>
      </c>
      <c r="M183" s="366"/>
      <c r="N183" s="366"/>
      <c r="O183" s="356"/>
      <c r="P183" s="369"/>
      <c r="Q183" s="358"/>
      <c r="R183" s="359"/>
      <c r="S183" s="360"/>
      <c r="T183" s="378"/>
      <c r="U183" s="362"/>
      <c r="V183" s="362"/>
      <c r="W183" s="223"/>
      <c r="X183" s="223"/>
    </row>
    <row r="184" spans="1:24">
      <c r="A184" s="356">
        <v>175</v>
      </c>
      <c r="B184" s="366"/>
      <c r="C184" s="375"/>
      <c r="D184" s="377"/>
      <c r="E184" s="374"/>
      <c r="F184" s="361">
        <f t="shared" si="8"/>
        <v>0</v>
      </c>
      <c r="G184" s="374"/>
      <c r="H184" s="374"/>
      <c r="I184" s="374"/>
      <c r="J184" s="363">
        <f t="shared" si="10"/>
        <v>0</v>
      </c>
      <c r="K184" s="364">
        <f t="shared" si="12"/>
        <v>0</v>
      </c>
      <c r="L184" s="365">
        <f t="shared" si="13"/>
        <v>0</v>
      </c>
      <c r="M184" s="366"/>
      <c r="N184" s="366"/>
      <c r="O184" s="356"/>
      <c r="P184" s="369"/>
      <c r="Q184" s="358"/>
      <c r="R184" s="359"/>
      <c r="S184" s="360"/>
      <c r="T184" s="378"/>
      <c r="U184" s="362"/>
      <c r="V184" s="362"/>
      <c r="W184" s="223"/>
      <c r="X184" s="223"/>
    </row>
    <row r="185" spans="1:24">
      <c r="A185" s="356">
        <v>176</v>
      </c>
      <c r="B185" s="366"/>
      <c r="C185" s="375"/>
      <c r="D185" s="377"/>
      <c r="E185" s="374"/>
      <c r="F185" s="361">
        <f t="shared" si="8"/>
        <v>0</v>
      </c>
      <c r="G185" s="374"/>
      <c r="H185" s="374"/>
      <c r="I185" s="374"/>
      <c r="J185" s="363">
        <f t="shared" si="10"/>
        <v>0</v>
      </c>
      <c r="K185" s="364">
        <f t="shared" si="12"/>
        <v>0</v>
      </c>
      <c r="L185" s="365">
        <f t="shared" si="13"/>
        <v>0</v>
      </c>
      <c r="M185" s="366"/>
      <c r="N185" s="366"/>
      <c r="O185" s="356"/>
      <c r="P185" s="369"/>
      <c r="Q185" s="358"/>
      <c r="R185" s="359"/>
      <c r="S185" s="360"/>
      <c r="T185" s="378"/>
      <c r="U185" s="362"/>
      <c r="V185" s="362"/>
      <c r="W185" s="223"/>
      <c r="X185" s="223"/>
    </row>
    <row r="186" spans="1:24">
      <c r="A186" s="356">
        <v>177</v>
      </c>
      <c r="B186" s="366"/>
      <c r="C186" s="375"/>
      <c r="D186" s="377"/>
      <c r="E186" s="374"/>
      <c r="F186" s="361">
        <f t="shared" si="8"/>
        <v>0</v>
      </c>
      <c r="G186" s="374"/>
      <c r="H186" s="374"/>
      <c r="I186" s="374"/>
      <c r="J186" s="363">
        <f t="shared" si="10"/>
        <v>0</v>
      </c>
      <c r="K186" s="364">
        <f t="shared" si="12"/>
        <v>0</v>
      </c>
      <c r="L186" s="365">
        <f t="shared" si="13"/>
        <v>0</v>
      </c>
      <c r="M186" s="366"/>
      <c r="N186" s="366"/>
      <c r="O186" s="356"/>
      <c r="P186" s="369"/>
      <c r="Q186" s="358"/>
      <c r="R186" s="359"/>
      <c r="S186" s="360"/>
      <c r="T186" s="378"/>
      <c r="U186" s="362"/>
      <c r="V186" s="362"/>
      <c r="W186" s="223"/>
      <c r="X186" s="223"/>
    </row>
    <row r="187" spans="1:24">
      <c r="A187" s="356">
        <v>178</v>
      </c>
      <c r="B187" s="366"/>
      <c r="C187" s="375"/>
      <c r="D187" s="377"/>
      <c r="E187" s="374"/>
      <c r="F187" s="361">
        <f t="shared" si="8"/>
        <v>0</v>
      </c>
      <c r="G187" s="374"/>
      <c r="H187" s="374"/>
      <c r="I187" s="374"/>
      <c r="J187" s="363">
        <f t="shared" si="10"/>
        <v>0</v>
      </c>
      <c r="K187" s="364">
        <f t="shared" si="12"/>
        <v>0</v>
      </c>
      <c r="L187" s="365">
        <f t="shared" si="13"/>
        <v>0</v>
      </c>
      <c r="M187" s="366"/>
      <c r="N187" s="366"/>
      <c r="O187" s="356"/>
      <c r="P187" s="369"/>
      <c r="Q187" s="358"/>
      <c r="R187" s="359"/>
      <c r="S187" s="360"/>
      <c r="T187" s="378"/>
      <c r="U187" s="362"/>
      <c r="V187" s="362"/>
      <c r="W187" s="223"/>
      <c r="X187" s="223"/>
    </row>
    <row r="188" spans="1:24">
      <c r="A188" s="356">
        <v>179</v>
      </c>
      <c r="B188" s="366"/>
      <c r="C188" s="375"/>
      <c r="D188" s="377"/>
      <c r="E188" s="374"/>
      <c r="F188" s="361">
        <f t="shared" si="8"/>
        <v>0</v>
      </c>
      <c r="G188" s="374"/>
      <c r="H188" s="374"/>
      <c r="I188" s="374"/>
      <c r="J188" s="363">
        <f t="shared" si="10"/>
        <v>0</v>
      </c>
      <c r="K188" s="364">
        <f t="shared" si="12"/>
        <v>0</v>
      </c>
      <c r="L188" s="365">
        <f t="shared" si="13"/>
        <v>0</v>
      </c>
      <c r="M188" s="366"/>
      <c r="N188" s="366"/>
      <c r="O188" s="356"/>
      <c r="P188" s="369"/>
      <c r="Q188" s="358"/>
      <c r="R188" s="359"/>
      <c r="S188" s="360"/>
      <c r="T188" s="378"/>
      <c r="U188" s="362"/>
      <c r="V188" s="362"/>
      <c r="W188" s="223"/>
      <c r="X188" s="223"/>
    </row>
    <row r="189" spans="1:24">
      <c r="A189" s="356">
        <v>180</v>
      </c>
      <c r="B189" s="366"/>
      <c r="C189" s="375"/>
      <c r="D189" s="377"/>
      <c r="E189" s="374"/>
      <c r="F189" s="361">
        <f t="shared" si="8"/>
        <v>0</v>
      </c>
      <c r="G189" s="374"/>
      <c r="H189" s="374"/>
      <c r="I189" s="374"/>
      <c r="J189" s="363">
        <f t="shared" si="10"/>
        <v>0</v>
      </c>
      <c r="K189" s="364">
        <f t="shared" si="12"/>
        <v>0</v>
      </c>
      <c r="L189" s="365">
        <f t="shared" si="13"/>
        <v>0</v>
      </c>
      <c r="M189" s="366"/>
      <c r="N189" s="366"/>
      <c r="O189" s="356"/>
      <c r="P189" s="369"/>
      <c r="Q189" s="358"/>
      <c r="R189" s="359"/>
      <c r="S189" s="360"/>
      <c r="T189" s="378"/>
      <c r="U189" s="362"/>
      <c r="V189" s="362"/>
      <c r="W189" s="223"/>
      <c r="X189" s="223"/>
    </row>
    <row r="190" spans="1:24">
      <c r="A190" s="356">
        <v>181</v>
      </c>
      <c r="B190" s="366"/>
      <c r="C190" s="375"/>
      <c r="D190" s="377"/>
      <c r="E190" s="374"/>
      <c r="F190" s="361">
        <f t="shared" si="8"/>
        <v>0</v>
      </c>
      <c r="G190" s="374"/>
      <c r="H190" s="374"/>
      <c r="I190" s="374"/>
      <c r="J190" s="363">
        <f t="shared" si="10"/>
        <v>0</v>
      </c>
      <c r="K190" s="364">
        <f t="shared" si="12"/>
        <v>0</v>
      </c>
      <c r="L190" s="365">
        <f t="shared" si="13"/>
        <v>0</v>
      </c>
      <c r="M190" s="366"/>
      <c r="N190" s="366"/>
      <c r="O190" s="356"/>
      <c r="P190" s="369"/>
      <c r="Q190" s="358"/>
      <c r="R190" s="359"/>
      <c r="S190" s="360"/>
      <c r="T190" s="378"/>
      <c r="U190" s="362"/>
      <c r="V190" s="362"/>
      <c r="W190" s="223"/>
      <c r="X190" s="223"/>
    </row>
    <row r="191" spans="1:24">
      <c r="A191" s="356">
        <v>182</v>
      </c>
      <c r="B191" s="366"/>
      <c r="C191" s="375"/>
      <c r="D191" s="377"/>
      <c r="E191" s="374"/>
      <c r="F191" s="361">
        <f t="shared" si="8"/>
        <v>0</v>
      </c>
      <c r="G191" s="374"/>
      <c r="H191" s="374"/>
      <c r="I191" s="374"/>
      <c r="J191" s="363">
        <f t="shared" si="10"/>
        <v>0</v>
      </c>
      <c r="K191" s="364">
        <f t="shared" si="12"/>
        <v>0</v>
      </c>
      <c r="L191" s="365">
        <f t="shared" si="13"/>
        <v>0</v>
      </c>
      <c r="M191" s="366"/>
      <c r="N191" s="366"/>
      <c r="O191" s="356"/>
      <c r="P191" s="369"/>
      <c r="Q191" s="358"/>
      <c r="R191" s="359"/>
      <c r="S191" s="360"/>
      <c r="T191" s="378"/>
      <c r="U191" s="362"/>
      <c r="V191" s="362"/>
      <c r="W191" s="223"/>
      <c r="X191" s="223"/>
    </row>
    <row r="192" spans="1:24">
      <c r="A192" s="356">
        <v>183</v>
      </c>
      <c r="B192" s="366"/>
      <c r="C192" s="375"/>
      <c r="D192" s="377"/>
      <c r="E192" s="374"/>
      <c r="F192" s="361">
        <f t="shared" si="8"/>
        <v>0</v>
      </c>
      <c r="G192" s="374"/>
      <c r="H192" s="374"/>
      <c r="I192" s="374"/>
      <c r="J192" s="363">
        <f t="shared" si="10"/>
        <v>0</v>
      </c>
      <c r="K192" s="364">
        <f t="shared" si="12"/>
        <v>0</v>
      </c>
      <c r="L192" s="365">
        <f t="shared" si="13"/>
        <v>0</v>
      </c>
      <c r="M192" s="366"/>
      <c r="N192" s="366"/>
      <c r="O192" s="356"/>
      <c r="P192" s="369"/>
      <c r="Q192" s="358"/>
      <c r="R192" s="359"/>
      <c r="S192" s="360"/>
      <c r="T192" s="378"/>
      <c r="U192" s="362"/>
      <c r="V192" s="362"/>
      <c r="W192" s="223"/>
      <c r="X192" s="223"/>
    </row>
    <row r="193" spans="1:24">
      <c r="A193" s="356">
        <v>184</v>
      </c>
      <c r="B193" s="366"/>
      <c r="C193" s="375"/>
      <c r="D193" s="377"/>
      <c r="E193" s="374"/>
      <c r="F193" s="361">
        <f t="shared" si="8"/>
        <v>0</v>
      </c>
      <c r="G193" s="374"/>
      <c r="H193" s="374"/>
      <c r="I193" s="374"/>
      <c r="J193" s="363">
        <f t="shared" si="10"/>
        <v>0</v>
      </c>
      <c r="K193" s="364">
        <f t="shared" si="12"/>
        <v>0</v>
      </c>
      <c r="L193" s="365">
        <f t="shared" si="13"/>
        <v>0</v>
      </c>
      <c r="M193" s="366"/>
      <c r="N193" s="366"/>
      <c r="O193" s="356"/>
      <c r="P193" s="369"/>
      <c r="Q193" s="358"/>
      <c r="R193" s="359"/>
      <c r="S193" s="360"/>
      <c r="T193" s="378"/>
      <c r="U193" s="362"/>
      <c r="V193" s="362"/>
      <c r="W193" s="223"/>
      <c r="X193" s="223"/>
    </row>
    <row r="194" spans="1:24">
      <c r="A194" s="356">
        <v>185</v>
      </c>
      <c r="B194" s="366"/>
      <c r="C194" s="375"/>
      <c r="D194" s="377"/>
      <c r="E194" s="374"/>
      <c r="F194" s="361">
        <f t="shared" si="8"/>
        <v>0</v>
      </c>
      <c r="G194" s="374"/>
      <c r="H194" s="374"/>
      <c r="I194" s="374"/>
      <c r="J194" s="363">
        <f t="shared" si="10"/>
        <v>0</v>
      </c>
      <c r="K194" s="364">
        <f t="shared" si="12"/>
        <v>0</v>
      </c>
      <c r="L194" s="365">
        <f t="shared" si="13"/>
        <v>0</v>
      </c>
      <c r="M194" s="366"/>
      <c r="N194" s="366"/>
      <c r="O194" s="356"/>
      <c r="P194" s="369"/>
      <c r="Q194" s="358"/>
      <c r="R194" s="359"/>
      <c r="S194" s="360"/>
      <c r="T194" s="378"/>
      <c r="U194" s="362"/>
      <c r="V194" s="362"/>
      <c r="W194" s="223"/>
      <c r="X194" s="223"/>
    </row>
    <row r="195" spans="1:24">
      <c r="A195" s="356">
        <v>186</v>
      </c>
      <c r="B195" s="366"/>
      <c r="C195" s="375"/>
      <c r="D195" s="377"/>
      <c r="E195" s="374"/>
      <c r="F195" s="361">
        <f t="shared" si="8"/>
        <v>0</v>
      </c>
      <c r="G195" s="374"/>
      <c r="H195" s="374"/>
      <c r="I195" s="374"/>
      <c r="J195" s="363">
        <f t="shared" si="10"/>
        <v>0</v>
      </c>
      <c r="K195" s="364">
        <f t="shared" si="12"/>
        <v>0</v>
      </c>
      <c r="L195" s="365">
        <f t="shared" si="13"/>
        <v>0</v>
      </c>
      <c r="M195" s="366"/>
      <c r="N195" s="366"/>
      <c r="O195" s="356"/>
      <c r="P195" s="369"/>
      <c r="Q195" s="358"/>
      <c r="R195" s="359"/>
      <c r="S195" s="360"/>
      <c r="T195" s="378"/>
      <c r="U195" s="362"/>
      <c r="V195" s="362"/>
      <c r="W195" s="223"/>
      <c r="X195" s="223"/>
    </row>
    <row r="196" spans="1:24">
      <c r="A196" s="356">
        <v>187</v>
      </c>
      <c r="B196" s="366"/>
      <c r="C196" s="375"/>
      <c r="D196" s="377"/>
      <c r="E196" s="374"/>
      <c r="F196" s="361">
        <f t="shared" si="8"/>
        <v>0</v>
      </c>
      <c r="G196" s="374"/>
      <c r="H196" s="374"/>
      <c r="I196" s="374"/>
      <c r="J196" s="363">
        <f t="shared" si="10"/>
        <v>0</v>
      </c>
      <c r="K196" s="364">
        <f t="shared" si="12"/>
        <v>0</v>
      </c>
      <c r="L196" s="365">
        <f t="shared" si="13"/>
        <v>0</v>
      </c>
      <c r="M196" s="366"/>
      <c r="N196" s="366"/>
      <c r="O196" s="356"/>
      <c r="P196" s="369"/>
      <c r="Q196" s="358"/>
      <c r="R196" s="359"/>
      <c r="S196" s="360"/>
      <c r="T196" s="378"/>
      <c r="U196" s="362"/>
      <c r="V196" s="362"/>
      <c r="W196" s="223"/>
      <c r="X196" s="223"/>
    </row>
    <row r="197" spans="1:24">
      <c r="A197" s="356">
        <v>188</v>
      </c>
      <c r="B197" s="366"/>
      <c r="C197" s="375"/>
      <c r="D197" s="377"/>
      <c r="E197" s="374"/>
      <c r="F197" s="361">
        <f t="shared" si="8"/>
        <v>0</v>
      </c>
      <c r="G197" s="374"/>
      <c r="H197" s="374"/>
      <c r="I197" s="374"/>
      <c r="J197" s="363">
        <f t="shared" si="10"/>
        <v>0</v>
      </c>
      <c r="K197" s="364">
        <f t="shared" si="12"/>
        <v>0</v>
      </c>
      <c r="L197" s="365">
        <f t="shared" si="13"/>
        <v>0</v>
      </c>
      <c r="M197" s="366"/>
      <c r="N197" s="366"/>
      <c r="O197" s="356"/>
      <c r="P197" s="369"/>
      <c r="Q197" s="358"/>
      <c r="R197" s="359"/>
      <c r="S197" s="360"/>
      <c r="T197" s="378"/>
      <c r="U197" s="362"/>
      <c r="V197" s="362"/>
      <c r="W197" s="223"/>
      <c r="X197" s="223"/>
    </row>
    <row r="198" spans="1:24">
      <c r="A198" s="356">
        <v>189</v>
      </c>
      <c r="B198" s="366"/>
      <c r="C198" s="375"/>
      <c r="D198" s="377"/>
      <c r="E198" s="374"/>
      <c r="F198" s="361">
        <f t="shared" si="8"/>
        <v>0</v>
      </c>
      <c r="G198" s="374"/>
      <c r="H198" s="374"/>
      <c r="I198" s="374"/>
      <c r="J198" s="363">
        <f t="shared" si="10"/>
        <v>0</v>
      </c>
      <c r="K198" s="364">
        <f t="shared" si="12"/>
        <v>0</v>
      </c>
      <c r="L198" s="365">
        <f t="shared" si="13"/>
        <v>0</v>
      </c>
      <c r="M198" s="366"/>
      <c r="N198" s="366"/>
      <c r="O198" s="356"/>
      <c r="P198" s="369"/>
      <c r="Q198" s="358"/>
      <c r="R198" s="359"/>
      <c r="S198" s="360"/>
      <c r="T198" s="378"/>
      <c r="U198" s="362"/>
      <c r="V198" s="362"/>
      <c r="W198" s="223"/>
      <c r="X198" s="223"/>
    </row>
    <row r="199" spans="1:24">
      <c r="A199" s="356">
        <v>190</v>
      </c>
      <c r="B199" s="366"/>
      <c r="C199" s="375"/>
      <c r="D199" s="377"/>
      <c r="E199" s="374"/>
      <c r="F199" s="361">
        <f t="shared" si="8"/>
        <v>0</v>
      </c>
      <c r="G199" s="374"/>
      <c r="H199" s="374"/>
      <c r="I199" s="374"/>
      <c r="J199" s="363">
        <f t="shared" si="10"/>
        <v>0</v>
      </c>
      <c r="K199" s="364">
        <f t="shared" si="12"/>
        <v>0</v>
      </c>
      <c r="L199" s="365">
        <f t="shared" si="13"/>
        <v>0</v>
      </c>
      <c r="M199" s="366"/>
      <c r="N199" s="366"/>
      <c r="O199" s="356"/>
      <c r="P199" s="369"/>
      <c r="Q199" s="358"/>
      <c r="R199" s="359"/>
      <c r="S199" s="360"/>
      <c r="T199" s="378"/>
      <c r="U199" s="362"/>
      <c r="V199" s="362"/>
      <c r="W199" s="223"/>
      <c r="X199" s="223"/>
    </row>
    <row r="200" spans="1:24">
      <c r="A200" s="356">
        <v>191</v>
      </c>
      <c r="B200" s="366"/>
      <c r="C200" s="375"/>
      <c r="D200" s="377"/>
      <c r="E200" s="374"/>
      <c r="F200" s="361">
        <f t="shared" si="8"/>
        <v>0</v>
      </c>
      <c r="G200" s="374"/>
      <c r="H200" s="374"/>
      <c r="I200" s="374"/>
      <c r="J200" s="363">
        <f t="shared" si="10"/>
        <v>0</v>
      </c>
      <c r="K200" s="364">
        <f t="shared" si="12"/>
        <v>0</v>
      </c>
      <c r="L200" s="365">
        <f t="shared" si="13"/>
        <v>0</v>
      </c>
      <c r="M200" s="366"/>
      <c r="N200" s="366"/>
      <c r="O200" s="356"/>
      <c r="P200" s="369"/>
      <c r="Q200" s="358"/>
      <c r="R200" s="359"/>
      <c r="S200" s="360"/>
      <c r="T200" s="378"/>
      <c r="U200" s="362"/>
      <c r="V200" s="362"/>
      <c r="W200" s="223"/>
      <c r="X200" s="223"/>
    </row>
    <row r="201" spans="1:24">
      <c r="A201" s="356">
        <v>192</v>
      </c>
      <c r="B201" s="366"/>
      <c r="C201" s="375"/>
      <c r="D201" s="377"/>
      <c r="E201" s="374"/>
      <c r="F201" s="361">
        <f t="shared" si="8"/>
        <v>0</v>
      </c>
      <c r="G201" s="374"/>
      <c r="H201" s="374"/>
      <c r="I201" s="374"/>
      <c r="J201" s="363">
        <f t="shared" si="10"/>
        <v>0</v>
      </c>
      <c r="K201" s="364">
        <f t="shared" si="12"/>
        <v>0</v>
      </c>
      <c r="L201" s="365">
        <f t="shared" si="13"/>
        <v>0</v>
      </c>
      <c r="M201" s="366"/>
      <c r="N201" s="366"/>
      <c r="O201" s="356"/>
      <c r="P201" s="369"/>
      <c r="Q201" s="358"/>
      <c r="R201" s="359"/>
      <c r="S201" s="360"/>
      <c r="T201" s="378"/>
      <c r="U201" s="362"/>
      <c r="V201" s="362"/>
      <c r="W201" s="223"/>
      <c r="X201" s="223"/>
    </row>
    <row r="202" spans="1:24">
      <c r="A202" s="356">
        <v>193</v>
      </c>
      <c r="B202" s="366"/>
      <c r="C202" s="375"/>
      <c r="D202" s="377"/>
      <c r="E202" s="374"/>
      <c r="F202" s="361">
        <f t="shared" ref="F202:F265" si="14">R202+IF(Q202=$AE$10,$X$10*E202,IF(Q202=$AE$11,$X$11*E202,IF(Q202=$AE$12,$X$12*E202,IF(Q202=$AE$13,$X$14*E202,0))))+IF(P202=$AD$10,$X$15*E202,0)+IF(O202=$AC$10,$X$16*E202,IF(O202=$AC$11,$X$16*E202,0))+IF(N202=$AB$10,$X$11*E202,IF(N202=$AB$11,$X$12*E202,IF(N202=$AB$12,E202*$X$13,0)))+IF(M202=$AA$10,E202*$X$17,IF(M202=$AA$11,$X$16*E202,IF(M202=$AA$12,$X$15*E202,0)))</f>
        <v>0</v>
      </c>
      <c r="G202" s="374"/>
      <c r="H202" s="374"/>
      <c r="I202" s="374"/>
      <c r="J202" s="363">
        <f t="shared" si="10"/>
        <v>0</v>
      </c>
      <c r="K202" s="364">
        <f t="shared" si="12"/>
        <v>0</v>
      </c>
      <c r="L202" s="365">
        <f t="shared" si="13"/>
        <v>0</v>
      </c>
      <c r="M202" s="366"/>
      <c r="N202" s="366"/>
      <c r="O202" s="356"/>
      <c r="P202" s="369"/>
      <c r="Q202" s="358"/>
      <c r="R202" s="359"/>
      <c r="S202" s="360"/>
      <c r="T202" s="378"/>
      <c r="U202" s="362"/>
      <c r="V202" s="362"/>
      <c r="W202" s="223"/>
      <c r="X202" s="223"/>
    </row>
    <row r="203" spans="1:24">
      <c r="A203" s="356">
        <v>194</v>
      </c>
      <c r="B203" s="366"/>
      <c r="C203" s="375"/>
      <c r="D203" s="377"/>
      <c r="E203" s="374"/>
      <c r="F203" s="361">
        <f t="shared" si="14"/>
        <v>0</v>
      </c>
      <c r="G203" s="374"/>
      <c r="H203" s="374"/>
      <c r="I203" s="374"/>
      <c r="J203" s="363">
        <f t="shared" ref="J203:J265" si="15">(E203+F203)*I203/100+G203</f>
        <v>0</v>
      </c>
      <c r="K203" s="364">
        <f t="shared" si="12"/>
        <v>0</v>
      </c>
      <c r="L203" s="365">
        <f t="shared" si="13"/>
        <v>0</v>
      </c>
      <c r="M203" s="366"/>
      <c r="N203" s="366"/>
      <c r="O203" s="356"/>
      <c r="P203" s="369"/>
      <c r="Q203" s="358"/>
      <c r="R203" s="359"/>
      <c r="S203" s="360"/>
      <c r="T203" s="378"/>
      <c r="U203" s="362"/>
      <c r="V203" s="362"/>
      <c r="W203" s="223"/>
      <c r="X203" s="223"/>
    </row>
    <row r="204" spans="1:24">
      <c r="A204" s="356">
        <v>195</v>
      </c>
      <c r="B204" s="366"/>
      <c r="C204" s="375"/>
      <c r="D204" s="377"/>
      <c r="E204" s="374"/>
      <c r="F204" s="361">
        <f t="shared" si="14"/>
        <v>0</v>
      </c>
      <c r="G204" s="374"/>
      <c r="H204" s="374"/>
      <c r="I204" s="374"/>
      <c r="J204" s="363">
        <f t="shared" si="15"/>
        <v>0</v>
      </c>
      <c r="K204" s="364">
        <f t="shared" si="12"/>
        <v>0</v>
      </c>
      <c r="L204" s="365">
        <f t="shared" si="13"/>
        <v>0</v>
      </c>
      <c r="M204" s="366"/>
      <c r="N204" s="366"/>
      <c r="O204" s="356"/>
      <c r="P204" s="369"/>
      <c r="Q204" s="358"/>
      <c r="R204" s="359"/>
      <c r="S204" s="360"/>
      <c r="T204" s="378"/>
      <c r="U204" s="362"/>
      <c r="V204" s="362"/>
      <c r="W204" s="223"/>
      <c r="X204" s="223"/>
    </row>
    <row r="205" spans="1:24">
      <c r="A205" s="356">
        <v>196</v>
      </c>
      <c r="B205" s="366"/>
      <c r="C205" s="375"/>
      <c r="D205" s="377"/>
      <c r="E205" s="374"/>
      <c r="F205" s="361">
        <f t="shared" si="14"/>
        <v>0</v>
      </c>
      <c r="G205" s="374"/>
      <c r="H205" s="374"/>
      <c r="I205" s="374"/>
      <c r="J205" s="363">
        <f t="shared" si="15"/>
        <v>0</v>
      </c>
      <c r="K205" s="364">
        <f t="shared" si="12"/>
        <v>0</v>
      </c>
      <c r="L205" s="365">
        <f t="shared" si="13"/>
        <v>0</v>
      </c>
      <c r="M205" s="366"/>
      <c r="N205" s="366"/>
      <c r="O205" s="356"/>
      <c r="P205" s="369"/>
      <c r="Q205" s="358"/>
      <c r="R205" s="359"/>
      <c r="S205" s="360"/>
      <c r="T205" s="378"/>
      <c r="U205" s="362"/>
      <c r="V205" s="362"/>
      <c r="W205" s="223"/>
      <c r="X205" s="223"/>
    </row>
    <row r="206" spans="1:24">
      <c r="A206" s="356">
        <v>197</v>
      </c>
      <c r="B206" s="366"/>
      <c r="C206" s="375"/>
      <c r="D206" s="377"/>
      <c r="E206" s="374"/>
      <c r="F206" s="361">
        <f t="shared" si="14"/>
        <v>0</v>
      </c>
      <c r="G206" s="374"/>
      <c r="H206" s="374"/>
      <c r="I206" s="374"/>
      <c r="J206" s="363">
        <f t="shared" si="15"/>
        <v>0</v>
      </c>
      <c r="K206" s="364">
        <f t="shared" si="12"/>
        <v>0</v>
      </c>
      <c r="L206" s="365">
        <f t="shared" si="13"/>
        <v>0</v>
      </c>
      <c r="M206" s="366"/>
      <c r="N206" s="366"/>
      <c r="O206" s="356"/>
      <c r="P206" s="369"/>
      <c r="Q206" s="358"/>
      <c r="R206" s="359"/>
      <c r="S206" s="360"/>
      <c r="T206" s="378"/>
      <c r="U206" s="362"/>
      <c r="V206" s="362"/>
      <c r="W206" s="223"/>
      <c r="X206" s="223"/>
    </row>
    <row r="207" spans="1:24">
      <c r="A207" s="356">
        <v>198</v>
      </c>
      <c r="B207" s="366"/>
      <c r="C207" s="375"/>
      <c r="D207" s="377"/>
      <c r="E207" s="374"/>
      <c r="F207" s="361">
        <f t="shared" si="14"/>
        <v>0</v>
      </c>
      <c r="G207" s="374"/>
      <c r="H207" s="374"/>
      <c r="I207" s="374"/>
      <c r="J207" s="363">
        <f t="shared" si="15"/>
        <v>0</v>
      </c>
      <c r="K207" s="364">
        <f t="shared" si="12"/>
        <v>0</v>
      </c>
      <c r="L207" s="365">
        <f t="shared" si="13"/>
        <v>0</v>
      </c>
      <c r="M207" s="366"/>
      <c r="N207" s="366"/>
      <c r="O207" s="356"/>
      <c r="P207" s="369"/>
      <c r="Q207" s="358"/>
      <c r="R207" s="359"/>
      <c r="S207" s="360"/>
      <c r="T207" s="378"/>
      <c r="U207" s="362"/>
      <c r="V207" s="362"/>
      <c r="W207" s="223"/>
      <c r="X207" s="223"/>
    </row>
    <row r="208" spans="1:24">
      <c r="A208" s="356">
        <v>199</v>
      </c>
      <c r="B208" s="366"/>
      <c r="C208" s="375"/>
      <c r="D208" s="377"/>
      <c r="E208" s="374"/>
      <c r="F208" s="361">
        <f t="shared" si="14"/>
        <v>0</v>
      </c>
      <c r="G208" s="374"/>
      <c r="H208" s="374"/>
      <c r="I208" s="374"/>
      <c r="J208" s="363">
        <f t="shared" si="15"/>
        <v>0</v>
      </c>
      <c r="K208" s="364">
        <f t="shared" si="12"/>
        <v>0</v>
      </c>
      <c r="L208" s="365">
        <f t="shared" si="13"/>
        <v>0</v>
      </c>
      <c r="M208" s="366"/>
      <c r="N208" s="366"/>
      <c r="O208" s="356"/>
      <c r="P208" s="369"/>
      <c r="Q208" s="358"/>
      <c r="R208" s="359"/>
      <c r="S208" s="360"/>
      <c r="T208" s="378"/>
      <c r="U208" s="362"/>
      <c r="V208" s="362"/>
      <c r="W208" s="223"/>
      <c r="X208" s="223"/>
    </row>
    <row r="209" spans="1:24">
      <c r="A209" s="356">
        <v>200</v>
      </c>
      <c r="B209" s="366"/>
      <c r="C209" s="375"/>
      <c r="D209" s="377"/>
      <c r="E209" s="374"/>
      <c r="F209" s="361">
        <f t="shared" si="14"/>
        <v>0</v>
      </c>
      <c r="G209" s="374"/>
      <c r="H209" s="374"/>
      <c r="I209" s="374"/>
      <c r="J209" s="363">
        <f t="shared" si="15"/>
        <v>0</v>
      </c>
      <c r="K209" s="364">
        <f t="shared" si="12"/>
        <v>0</v>
      </c>
      <c r="L209" s="365">
        <f t="shared" si="13"/>
        <v>0</v>
      </c>
      <c r="M209" s="366"/>
      <c r="N209" s="366"/>
      <c r="O209" s="356"/>
      <c r="P209" s="369"/>
      <c r="Q209" s="358"/>
      <c r="R209" s="359"/>
      <c r="S209" s="360"/>
      <c r="T209" s="378"/>
      <c r="U209" s="362"/>
      <c r="V209" s="362"/>
      <c r="W209" s="223"/>
      <c r="X209" s="223"/>
    </row>
    <row r="210" spans="1:24">
      <c r="A210" s="356">
        <v>201</v>
      </c>
      <c r="B210" s="366"/>
      <c r="C210" s="375"/>
      <c r="D210" s="377"/>
      <c r="E210" s="374"/>
      <c r="F210" s="361">
        <f t="shared" si="14"/>
        <v>0</v>
      </c>
      <c r="G210" s="374"/>
      <c r="H210" s="374"/>
      <c r="I210" s="374"/>
      <c r="J210" s="363">
        <f t="shared" si="15"/>
        <v>0</v>
      </c>
      <c r="K210" s="364">
        <f t="shared" si="12"/>
        <v>0</v>
      </c>
      <c r="L210" s="365">
        <f t="shared" si="13"/>
        <v>0</v>
      </c>
      <c r="M210" s="366"/>
      <c r="N210" s="366"/>
      <c r="O210" s="356"/>
      <c r="P210" s="371"/>
      <c r="Q210" s="358"/>
      <c r="R210" s="359"/>
      <c r="S210" s="360"/>
      <c r="T210" s="378"/>
      <c r="U210" s="362"/>
      <c r="V210" s="372"/>
      <c r="W210" s="223"/>
      <c r="X210" s="223"/>
    </row>
    <row r="211" spans="1:24">
      <c r="A211" s="356">
        <v>202</v>
      </c>
      <c r="B211" s="366"/>
      <c r="C211" s="375"/>
      <c r="D211" s="377"/>
      <c r="E211" s="374"/>
      <c r="F211" s="361">
        <f t="shared" si="14"/>
        <v>0</v>
      </c>
      <c r="G211" s="374"/>
      <c r="H211" s="374"/>
      <c r="I211" s="374"/>
      <c r="J211" s="363">
        <f t="shared" si="15"/>
        <v>0</v>
      </c>
      <c r="K211" s="364">
        <f t="shared" si="12"/>
        <v>0</v>
      </c>
      <c r="L211" s="365">
        <f t="shared" si="13"/>
        <v>0</v>
      </c>
      <c r="M211" s="366"/>
      <c r="N211" s="366"/>
      <c r="O211" s="356"/>
      <c r="P211" s="371"/>
      <c r="Q211" s="358"/>
      <c r="R211" s="359"/>
      <c r="S211" s="360"/>
      <c r="T211" s="378"/>
      <c r="U211" s="362"/>
      <c r="V211" s="372"/>
      <c r="W211" s="223"/>
      <c r="X211" s="223"/>
    </row>
    <row r="212" spans="1:24">
      <c r="A212" s="356">
        <v>203</v>
      </c>
      <c r="B212" s="366"/>
      <c r="C212" s="375"/>
      <c r="D212" s="377"/>
      <c r="E212" s="374"/>
      <c r="F212" s="361">
        <f t="shared" si="14"/>
        <v>0</v>
      </c>
      <c r="G212" s="374"/>
      <c r="H212" s="374"/>
      <c r="I212" s="374"/>
      <c r="J212" s="363">
        <f t="shared" si="15"/>
        <v>0</v>
      </c>
      <c r="K212" s="364">
        <f t="shared" si="12"/>
        <v>0</v>
      </c>
      <c r="L212" s="365">
        <f t="shared" si="13"/>
        <v>0</v>
      </c>
      <c r="M212" s="366"/>
      <c r="N212" s="366"/>
      <c r="O212" s="356"/>
      <c r="P212" s="371"/>
      <c r="Q212" s="358"/>
      <c r="R212" s="359"/>
      <c r="S212" s="360"/>
      <c r="T212" s="378"/>
      <c r="U212" s="362"/>
      <c r="V212" s="372"/>
      <c r="W212" s="223"/>
      <c r="X212" s="223"/>
    </row>
    <row r="213" spans="1:24">
      <c r="A213" s="356">
        <v>204</v>
      </c>
      <c r="B213" s="366"/>
      <c r="C213" s="375"/>
      <c r="D213" s="377"/>
      <c r="E213" s="374"/>
      <c r="F213" s="361">
        <f t="shared" si="14"/>
        <v>0</v>
      </c>
      <c r="G213" s="374"/>
      <c r="H213" s="374"/>
      <c r="I213" s="374"/>
      <c r="J213" s="363">
        <f t="shared" si="15"/>
        <v>0</v>
      </c>
      <c r="K213" s="364">
        <f t="shared" si="12"/>
        <v>0</v>
      </c>
      <c r="L213" s="365">
        <f t="shared" si="13"/>
        <v>0</v>
      </c>
      <c r="M213" s="366"/>
      <c r="N213" s="366"/>
      <c r="O213" s="356"/>
      <c r="P213" s="371"/>
      <c r="Q213" s="358"/>
      <c r="R213" s="359"/>
      <c r="S213" s="374"/>
      <c r="T213" s="378"/>
      <c r="U213" s="374"/>
      <c r="V213" s="374"/>
      <c r="W213" s="223"/>
      <c r="X213" s="223"/>
    </row>
    <row r="214" spans="1:24">
      <c r="A214" s="356">
        <v>205</v>
      </c>
      <c r="B214" s="366"/>
      <c r="C214" s="375"/>
      <c r="D214" s="377"/>
      <c r="E214" s="374"/>
      <c r="F214" s="361">
        <f t="shared" si="14"/>
        <v>0</v>
      </c>
      <c r="G214" s="374"/>
      <c r="H214" s="374"/>
      <c r="I214" s="374"/>
      <c r="J214" s="363">
        <f t="shared" si="15"/>
        <v>0</v>
      </c>
      <c r="K214" s="364">
        <f t="shared" si="12"/>
        <v>0</v>
      </c>
      <c r="L214" s="365">
        <f t="shared" si="13"/>
        <v>0</v>
      </c>
      <c r="M214" s="366"/>
      <c r="N214" s="366"/>
      <c r="O214" s="356"/>
      <c r="P214" s="366"/>
      <c r="Q214" s="375"/>
      <c r="R214" s="376"/>
      <c r="S214" s="374"/>
      <c r="T214" s="378"/>
      <c r="U214" s="374"/>
      <c r="V214" s="374"/>
      <c r="W214" s="223"/>
      <c r="X214" s="223"/>
    </row>
    <row r="215" spans="1:24">
      <c r="A215" s="356">
        <v>206</v>
      </c>
      <c r="B215" s="366"/>
      <c r="C215" s="375"/>
      <c r="D215" s="377"/>
      <c r="E215" s="374"/>
      <c r="F215" s="361">
        <f t="shared" si="14"/>
        <v>0</v>
      </c>
      <c r="G215" s="374"/>
      <c r="H215" s="374"/>
      <c r="I215" s="374"/>
      <c r="J215" s="363">
        <f t="shared" si="15"/>
        <v>0</v>
      </c>
      <c r="K215" s="364">
        <f t="shared" si="12"/>
        <v>0</v>
      </c>
      <c r="L215" s="365">
        <f t="shared" si="13"/>
        <v>0</v>
      </c>
      <c r="M215" s="366"/>
      <c r="N215" s="366"/>
      <c r="O215" s="366"/>
      <c r="P215" s="366"/>
      <c r="Q215" s="366"/>
      <c r="R215" s="367"/>
      <c r="S215" s="223"/>
      <c r="T215" s="223"/>
      <c r="U215" s="223"/>
      <c r="V215" s="223"/>
      <c r="W215" s="223"/>
      <c r="X215" s="223"/>
    </row>
    <row r="216" spans="1:24">
      <c r="A216" s="356">
        <v>207</v>
      </c>
      <c r="B216" s="366"/>
      <c r="C216" s="375"/>
      <c r="D216" s="377"/>
      <c r="E216" s="374"/>
      <c r="F216" s="361">
        <f t="shared" si="14"/>
        <v>0</v>
      </c>
      <c r="G216" s="374"/>
      <c r="H216" s="374"/>
      <c r="I216" s="374"/>
      <c r="J216" s="363">
        <f t="shared" si="15"/>
        <v>0</v>
      </c>
      <c r="K216" s="364">
        <f t="shared" si="12"/>
        <v>0</v>
      </c>
      <c r="L216" s="365">
        <f t="shared" si="13"/>
        <v>0</v>
      </c>
      <c r="M216" s="366"/>
      <c r="N216" s="366"/>
      <c r="O216" s="366"/>
      <c r="P216" s="366"/>
      <c r="Q216" s="366"/>
      <c r="R216" s="367"/>
      <c r="S216" s="223"/>
      <c r="T216" s="223"/>
      <c r="U216" s="223"/>
      <c r="V216" s="223"/>
      <c r="W216" s="223"/>
      <c r="X216" s="223"/>
    </row>
    <row r="217" spans="1:24">
      <c r="A217" s="356">
        <v>208</v>
      </c>
      <c r="B217" s="366"/>
      <c r="C217" s="375"/>
      <c r="D217" s="377"/>
      <c r="E217" s="374"/>
      <c r="F217" s="361">
        <f t="shared" si="14"/>
        <v>0</v>
      </c>
      <c r="G217" s="374"/>
      <c r="H217" s="374"/>
      <c r="I217" s="374"/>
      <c r="J217" s="363">
        <f t="shared" si="15"/>
        <v>0</v>
      </c>
      <c r="K217" s="364">
        <f t="shared" si="12"/>
        <v>0</v>
      </c>
      <c r="L217" s="365">
        <f t="shared" si="13"/>
        <v>0</v>
      </c>
      <c r="M217" s="366"/>
      <c r="N217" s="366"/>
      <c r="O217" s="366"/>
      <c r="P217" s="366"/>
      <c r="Q217" s="366"/>
      <c r="R217" s="367"/>
      <c r="S217" s="223"/>
      <c r="T217" s="223"/>
      <c r="U217" s="223"/>
      <c r="V217" s="223"/>
      <c r="W217" s="223"/>
      <c r="X217" s="223"/>
    </row>
    <row r="218" spans="1:24">
      <c r="A218" s="356">
        <v>209</v>
      </c>
      <c r="B218" s="366"/>
      <c r="C218" s="375"/>
      <c r="D218" s="377"/>
      <c r="E218" s="374"/>
      <c r="F218" s="361">
        <f t="shared" si="14"/>
        <v>0</v>
      </c>
      <c r="G218" s="374"/>
      <c r="H218" s="374"/>
      <c r="I218" s="374"/>
      <c r="J218" s="363">
        <f t="shared" si="15"/>
        <v>0</v>
      </c>
      <c r="K218" s="364">
        <f t="shared" si="12"/>
        <v>0</v>
      </c>
      <c r="L218" s="365">
        <f t="shared" si="13"/>
        <v>0</v>
      </c>
      <c r="M218" s="366"/>
      <c r="N218" s="366"/>
      <c r="O218" s="366"/>
      <c r="P218" s="366"/>
      <c r="Q218" s="366"/>
      <c r="R218" s="367"/>
      <c r="S218" s="223"/>
      <c r="T218" s="223"/>
      <c r="U218" s="223"/>
      <c r="V218" s="223"/>
      <c r="W218" s="223"/>
      <c r="X218" s="223"/>
    </row>
    <row r="219" spans="1:24">
      <c r="A219" s="356">
        <v>210</v>
      </c>
      <c r="B219" s="366"/>
      <c r="C219" s="375"/>
      <c r="D219" s="377"/>
      <c r="E219" s="374"/>
      <c r="F219" s="361">
        <f t="shared" si="14"/>
        <v>0</v>
      </c>
      <c r="G219" s="374"/>
      <c r="H219" s="374"/>
      <c r="I219" s="374"/>
      <c r="J219" s="363">
        <f t="shared" si="15"/>
        <v>0</v>
      </c>
      <c r="K219" s="364">
        <f t="shared" si="12"/>
        <v>0</v>
      </c>
      <c r="L219" s="365">
        <f t="shared" si="13"/>
        <v>0</v>
      </c>
      <c r="M219" s="366"/>
      <c r="N219" s="366"/>
      <c r="O219" s="366"/>
      <c r="P219" s="366"/>
      <c r="Q219" s="366"/>
      <c r="R219" s="367"/>
      <c r="S219" s="223"/>
      <c r="T219" s="223"/>
      <c r="U219" s="223"/>
      <c r="V219" s="223"/>
      <c r="W219" s="223"/>
      <c r="X219" s="223"/>
    </row>
    <row r="220" spans="1:24">
      <c r="A220" s="356">
        <v>211</v>
      </c>
      <c r="B220" s="366"/>
      <c r="C220" s="375"/>
      <c r="D220" s="377"/>
      <c r="E220" s="374"/>
      <c r="F220" s="361">
        <f t="shared" si="14"/>
        <v>0</v>
      </c>
      <c r="G220" s="374"/>
      <c r="H220" s="374"/>
      <c r="I220" s="374"/>
      <c r="J220" s="363">
        <f t="shared" si="15"/>
        <v>0</v>
      </c>
      <c r="K220" s="364">
        <f t="shared" si="12"/>
        <v>0</v>
      </c>
      <c r="L220" s="365">
        <f t="shared" si="13"/>
        <v>0</v>
      </c>
      <c r="M220" s="366"/>
      <c r="N220" s="366"/>
      <c r="O220" s="366"/>
      <c r="P220" s="366"/>
      <c r="Q220" s="366"/>
      <c r="R220" s="367"/>
      <c r="S220" s="223"/>
      <c r="T220" s="223"/>
      <c r="U220" s="223"/>
      <c r="V220" s="223"/>
      <c r="W220" s="223"/>
      <c r="X220" s="223"/>
    </row>
    <row r="221" spans="1:24">
      <c r="A221" s="356">
        <v>212</v>
      </c>
      <c r="B221" s="366"/>
      <c r="C221" s="375"/>
      <c r="D221" s="377"/>
      <c r="E221" s="374"/>
      <c r="F221" s="361">
        <f t="shared" si="14"/>
        <v>0</v>
      </c>
      <c r="G221" s="374"/>
      <c r="H221" s="374"/>
      <c r="I221" s="374"/>
      <c r="J221" s="363">
        <f t="shared" si="15"/>
        <v>0</v>
      </c>
      <c r="K221" s="364">
        <f t="shared" si="12"/>
        <v>0</v>
      </c>
      <c r="L221" s="365">
        <f t="shared" si="13"/>
        <v>0</v>
      </c>
      <c r="M221" s="366"/>
      <c r="N221" s="366"/>
      <c r="O221" s="366"/>
      <c r="P221" s="366"/>
      <c r="Q221" s="366"/>
      <c r="R221" s="367"/>
      <c r="S221" s="223"/>
      <c r="T221" s="223"/>
      <c r="U221" s="223"/>
      <c r="V221" s="223"/>
      <c r="W221" s="223"/>
      <c r="X221" s="223"/>
    </row>
    <row r="222" spans="1:24">
      <c r="A222" s="356">
        <v>213</v>
      </c>
      <c r="B222" s="366"/>
      <c r="C222" s="375"/>
      <c r="D222" s="377"/>
      <c r="E222" s="374"/>
      <c r="F222" s="361">
        <f t="shared" si="14"/>
        <v>0</v>
      </c>
      <c r="G222" s="374"/>
      <c r="H222" s="374"/>
      <c r="I222" s="374"/>
      <c r="J222" s="363">
        <f t="shared" si="15"/>
        <v>0</v>
      </c>
      <c r="K222" s="364">
        <f t="shared" si="12"/>
        <v>0</v>
      </c>
      <c r="L222" s="365">
        <f t="shared" si="13"/>
        <v>0</v>
      </c>
      <c r="M222" s="366"/>
      <c r="N222" s="366"/>
      <c r="O222" s="366"/>
      <c r="P222" s="366"/>
      <c r="Q222" s="366"/>
      <c r="R222" s="367"/>
      <c r="S222" s="223"/>
      <c r="T222" s="223"/>
      <c r="U222" s="223"/>
      <c r="V222" s="223"/>
      <c r="W222" s="223"/>
      <c r="X222" s="223"/>
    </row>
    <row r="223" spans="1:24">
      <c r="A223" s="356">
        <v>214</v>
      </c>
      <c r="B223" s="366"/>
      <c r="C223" s="375"/>
      <c r="D223" s="377"/>
      <c r="E223" s="374"/>
      <c r="F223" s="361">
        <f t="shared" si="14"/>
        <v>0</v>
      </c>
      <c r="G223" s="374"/>
      <c r="H223" s="374"/>
      <c r="I223" s="374"/>
      <c r="J223" s="363">
        <f t="shared" si="15"/>
        <v>0</v>
      </c>
      <c r="K223" s="364">
        <f t="shared" si="12"/>
        <v>0</v>
      </c>
      <c r="L223" s="365">
        <f t="shared" si="13"/>
        <v>0</v>
      </c>
      <c r="M223" s="366"/>
      <c r="N223" s="366"/>
      <c r="O223" s="366"/>
      <c r="P223" s="366"/>
      <c r="Q223" s="366"/>
      <c r="R223" s="367"/>
      <c r="S223" s="223"/>
      <c r="T223" s="223"/>
      <c r="U223" s="223"/>
      <c r="V223" s="223"/>
      <c r="W223" s="223"/>
      <c r="X223" s="223"/>
    </row>
    <row r="224" spans="1:24">
      <c r="A224" s="356">
        <v>215</v>
      </c>
      <c r="B224" s="366"/>
      <c r="C224" s="375"/>
      <c r="D224" s="377"/>
      <c r="E224" s="374"/>
      <c r="F224" s="361">
        <f t="shared" si="14"/>
        <v>0</v>
      </c>
      <c r="G224" s="374"/>
      <c r="H224" s="374"/>
      <c r="I224" s="374"/>
      <c r="J224" s="363">
        <f t="shared" si="15"/>
        <v>0</v>
      </c>
      <c r="K224" s="364">
        <f t="shared" ref="K224:K235" si="16">J224*H224*0.004</f>
        <v>0</v>
      </c>
      <c r="L224" s="365">
        <f t="shared" ref="L224:L235" si="17">J224+K224</f>
        <v>0</v>
      </c>
      <c r="M224" s="366"/>
      <c r="N224" s="366"/>
      <c r="O224" s="366"/>
      <c r="P224" s="366"/>
      <c r="Q224" s="366"/>
      <c r="R224" s="367"/>
      <c r="S224" s="223"/>
      <c r="T224" s="223"/>
      <c r="U224" s="223"/>
      <c r="V224" s="223"/>
      <c r="W224" s="223"/>
      <c r="X224" s="223"/>
    </row>
    <row r="225" spans="1:24">
      <c r="A225" s="356">
        <v>216</v>
      </c>
      <c r="B225" s="366"/>
      <c r="C225" s="375"/>
      <c r="D225" s="377"/>
      <c r="E225" s="374"/>
      <c r="F225" s="361">
        <f t="shared" si="14"/>
        <v>0</v>
      </c>
      <c r="G225" s="374"/>
      <c r="H225" s="374"/>
      <c r="I225" s="374"/>
      <c r="J225" s="363">
        <f t="shared" si="15"/>
        <v>0</v>
      </c>
      <c r="K225" s="364">
        <f t="shared" si="16"/>
        <v>0</v>
      </c>
      <c r="L225" s="365">
        <f t="shared" si="17"/>
        <v>0</v>
      </c>
      <c r="M225" s="366"/>
      <c r="N225" s="366"/>
      <c r="O225" s="366"/>
      <c r="P225" s="366"/>
      <c r="Q225" s="366"/>
      <c r="R225" s="367"/>
      <c r="S225" s="223"/>
      <c r="T225" s="223"/>
      <c r="U225" s="223"/>
      <c r="V225" s="223"/>
      <c r="W225" s="223"/>
      <c r="X225" s="223"/>
    </row>
    <row r="226" spans="1:24">
      <c r="A226" s="356">
        <v>217</v>
      </c>
      <c r="B226" s="366"/>
      <c r="C226" s="375"/>
      <c r="D226" s="377"/>
      <c r="E226" s="374"/>
      <c r="F226" s="361">
        <f t="shared" si="14"/>
        <v>0</v>
      </c>
      <c r="G226" s="374"/>
      <c r="H226" s="374"/>
      <c r="I226" s="374"/>
      <c r="J226" s="363">
        <f t="shared" si="15"/>
        <v>0</v>
      </c>
      <c r="K226" s="364">
        <f t="shared" si="16"/>
        <v>0</v>
      </c>
      <c r="L226" s="365">
        <f t="shared" si="17"/>
        <v>0</v>
      </c>
      <c r="M226" s="366"/>
      <c r="N226" s="366"/>
      <c r="O226" s="366"/>
      <c r="P226" s="366"/>
      <c r="Q226" s="366"/>
      <c r="R226" s="367"/>
      <c r="S226" s="223"/>
      <c r="T226" s="223"/>
      <c r="U226" s="223"/>
      <c r="V226" s="223"/>
      <c r="W226" s="223"/>
      <c r="X226" s="223"/>
    </row>
    <row r="227" spans="1:24">
      <c r="A227" s="356">
        <v>218</v>
      </c>
      <c r="B227" s="366"/>
      <c r="C227" s="375"/>
      <c r="D227" s="377"/>
      <c r="E227" s="374"/>
      <c r="F227" s="361">
        <f t="shared" si="14"/>
        <v>0</v>
      </c>
      <c r="G227" s="374"/>
      <c r="H227" s="374"/>
      <c r="I227" s="374"/>
      <c r="J227" s="363">
        <f t="shared" si="15"/>
        <v>0</v>
      </c>
      <c r="K227" s="364">
        <f t="shared" si="16"/>
        <v>0</v>
      </c>
      <c r="L227" s="365">
        <f t="shared" si="17"/>
        <v>0</v>
      </c>
      <c r="M227" s="366"/>
      <c r="N227" s="366"/>
      <c r="O227" s="366"/>
      <c r="P227" s="366"/>
      <c r="Q227" s="366"/>
      <c r="R227" s="367"/>
      <c r="S227" s="223"/>
      <c r="T227" s="223"/>
      <c r="U227" s="223"/>
      <c r="V227" s="223"/>
      <c r="W227" s="223"/>
      <c r="X227" s="223"/>
    </row>
    <row r="228" spans="1:24">
      <c r="A228" s="356">
        <v>219</v>
      </c>
      <c r="B228" s="366"/>
      <c r="C228" s="375"/>
      <c r="D228" s="377"/>
      <c r="E228" s="374"/>
      <c r="F228" s="361">
        <f t="shared" si="14"/>
        <v>0</v>
      </c>
      <c r="G228" s="374"/>
      <c r="H228" s="374"/>
      <c r="I228" s="374"/>
      <c r="J228" s="363">
        <f t="shared" si="15"/>
        <v>0</v>
      </c>
      <c r="K228" s="364">
        <f t="shared" si="16"/>
        <v>0</v>
      </c>
      <c r="L228" s="365">
        <f t="shared" si="17"/>
        <v>0</v>
      </c>
      <c r="M228" s="366"/>
      <c r="N228" s="366"/>
      <c r="O228" s="366"/>
      <c r="P228" s="366"/>
      <c r="Q228" s="366"/>
      <c r="R228" s="367"/>
      <c r="S228" s="223"/>
      <c r="T228" s="223"/>
      <c r="U228" s="223"/>
      <c r="V228" s="223"/>
      <c r="W228" s="223"/>
      <c r="X228" s="223"/>
    </row>
    <row r="229" spans="1:24">
      <c r="A229" s="356">
        <v>220</v>
      </c>
      <c r="B229" s="366"/>
      <c r="C229" s="375"/>
      <c r="D229" s="377"/>
      <c r="E229" s="374"/>
      <c r="F229" s="361">
        <f t="shared" si="14"/>
        <v>0</v>
      </c>
      <c r="G229" s="374"/>
      <c r="H229" s="374"/>
      <c r="I229" s="374"/>
      <c r="J229" s="363">
        <f t="shared" si="15"/>
        <v>0</v>
      </c>
      <c r="K229" s="364">
        <f t="shared" si="16"/>
        <v>0</v>
      </c>
      <c r="L229" s="365">
        <f t="shared" si="17"/>
        <v>0</v>
      </c>
      <c r="M229" s="366"/>
      <c r="N229" s="366"/>
      <c r="O229" s="366"/>
      <c r="P229" s="366"/>
      <c r="Q229" s="366"/>
      <c r="R229" s="367"/>
      <c r="S229" s="223"/>
      <c r="T229" s="223"/>
      <c r="U229" s="223"/>
      <c r="V229" s="223"/>
      <c r="W229" s="223"/>
      <c r="X229" s="223"/>
    </row>
    <row r="230" spans="1:24">
      <c r="A230" s="356">
        <v>221</v>
      </c>
      <c r="B230" s="366"/>
      <c r="C230" s="375"/>
      <c r="D230" s="377"/>
      <c r="E230" s="374"/>
      <c r="F230" s="361">
        <f t="shared" si="14"/>
        <v>0</v>
      </c>
      <c r="G230" s="374"/>
      <c r="H230" s="374"/>
      <c r="I230" s="374"/>
      <c r="J230" s="363">
        <f t="shared" si="15"/>
        <v>0</v>
      </c>
      <c r="K230" s="364">
        <f t="shared" si="16"/>
        <v>0</v>
      </c>
      <c r="L230" s="365">
        <f t="shared" si="17"/>
        <v>0</v>
      </c>
      <c r="M230" s="366"/>
      <c r="N230" s="366"/>
      <c r="O230" s="366"/>
      <c r="P230" s="366"/>
      <c r="Q230" s="366"/>
      <c r="R230" s="367"/>
      <c r="S230" s="223"/>
      <c r="T230" s="223"/>
      <c r="U230" s="223"/>
      <c r="V230" s="223"/>
      <c r="W230" s="223"/>
      <c r="X230" s="223"/>
    </row>
    <row r="231" spans="1:24">
      <c r="A231" s="356">
        <v>222</v>
      </c>
      <c r="B231" s="366"/>
      <c r="C231" s="375"/>
      <c r="D231" s="377"/>
      <c r="E231" s="374"/>
      <c r="F231" s="361">
        <f t="shared" si="14"/>
        <v>0</v>
      </c>
      <c r="G231" s="374"/>
      <c r="H231" s="374"/>
      <c r="I231" s="374"/>
      <c r="J231" s="363">
        <f t="shared" si="15"/>
        <v>0</v>
      </c>
      <c r="K231" s="364">
        <f t="shared" si="16"/>
        <v>0</v>
      </c>
      <c r="L231" s="365">
        <f t="shared" si="17"/>
        <v>0</v>
      </c>
      <c r="M231" s="366"/>
      <c r="N231" s="366"/>
      <c r="O231" s="366"/>
      <c r="P231" s="366"/>
      <c r="Q231" s="366"/>
      <c r="R231" s="367"/>
      <c r="S231" s="223"/>
      <c r="T231" s="223"/>
      <c r="U231" s="223"/>
      <c r="V231" s="223"/>
      <c r="W231" s="223"/>
      <c r="X231" s="223"/>
    </row>
    <row r="232" spans="1:24">
      <c r="A232" s="356">
        <v>223</v>
      </c>
      <c r="B232" s="366"/>
      <c r="C232" s="375"/>
      <c r="D232" s="377"/>
      <c r="E232" s="374"/>
      <c r="F232" s="361">
        <f t="shared" si="14"/>
        <v>0</v>
      </c>
      <c r="G232" s="374"/>
      <c r="H232" s="374"/>
      <c r="I232" s="374"/>
      <c r="J232" s="363">
        <f t="shared" si="15"/>
        <v>0</v>
      </c>
      <c r="K232" s="364">
        <f t="shared" si="16"/>
        <v>0</v>
      </c>
      <c r="L232" s="365">
        <f t="shared" si="17"/>
        <v>0</v>
      </c>
      <c r="M232" s="366"/>
      <c r="N232" s="366"/>
      <c r="O232" s="366"/>
      <c r="P232" s="366"/>
      <c r="Q232" s="366"/>
      <c r="R232" s="367"/>
      <c r="S232" s="223"/>
      <c r="T232" s="223"/>
      <c r="U232" s="223"/>
      <c r="V232" s="223"/>
      <c r="W232" s="223"/>
      <c r="X232" s="223"/>
    </row>
    <row r="233" spans="1:24">
      <c r="A233" s="356">
        <v>224</v>
      </c>
      <c r="B233" s="366"/>
      <c r="C233" s="375"/>
      <c r="D233" s="377"/>
      <c r="E233" s="374"/>
      <c r="F233" s="361">
        <f t="shared" si="14"/>
        <v>0</v>
      </c>
      <c r="G233" s="374"/>
      <c r="H233" s="374"/>
      <c r="I233" s="374"/>
      <c r="J233" s="363">
        <f t="shared" si="15"/>
        <v>0</v>
      </c>
      <c r="K233" s="364">
        <f t="shared" si="16"/>
        <v>0</v>
      </c>
      <c r="L233" s="365">
        <f t="shared" si="17"/>
        <v>0</v>
      </c>
      <c r="M233" s="366"/>
      <c r="N233" s="366"/>
      <c r="O233" s="366"/>
      <c r="P233" s="366"/>
      <c r="Q233" s="366"/>
      <c r="R233" s="367"/>
      <c r="S233" s="223"/>
      <c r="T233" s="223"/>
      <c r="U233" s="223"/>
      <c r="V233" s="223"/>
      <c r="W233" s="223"/>
      <c r="X233" s="223"/>
    </row>
    <row r="234" spans="1:24">
      <c r="A234" s="356">
        <v>225</v>
      </c>
      <c r="B234" s="366"/>
      <c r="C234" s="375"/>
      <c r="D234" s="377"/>
      <c r="E234" s="374"/>
      <c r="F234" s="361">
        <f t="shared" si="14"/>
        <v>0</v>
      </c>
      <c r="G234" s="374"/>
      <c r="H234" s="374"/>
      <c r="I234" s="374"/>
      <c r="J234" s="363">
        <f t="shared" si="15"/>
        <v>0</v>
      </c>
      <c r="K234" s="364">
        <f t="shared" si="16"/>
        <v>0</v>
      </c>
      <c r="L234" s="365">
        <f t="shared" si="17"/>
        <v>0</v>
      </c>
      <c r="M234" s="366"/>
      <c r="N234" s="366"/>
      <c r="O234" s="366"/>
      <c r="P234" s="366"/>
      <c r="Q234" s="366"/>
      <c r="R234" s="367"/>
      <c r="S234" s="223"/>
      <c r="T234" s="223"/>
      <c r="U234" s="223"/>
      <c r="V234" s="223"/>
      <c r="W234" s="223"/>
      <c r="X234" s="223"/>
    </row>
    <row r="235" spans="1:24">
      <c r="A235" s="356">
        <v>226</v>
      </c>
      <c r="B235" s="366"/>
      <c r="C235" s="375"/>
      <c r="D235" s="377"/>
      <c r="E235" s="374"/>
      <c r="F235" s="361">
        <f t="shared" si="14"/>
        <v>0</v>
      </c>
      <c r="G235" s="374"/>
      <c r="H235" s="374"/>
      <c r="I235" s="374"/>
      <c r="J235" s="363">
        <f t="shared" si="15"/>
        <v>0</v>
      </c>
      <c r="K235" s="364">
        <f t="shared" si="16"/>
        <v>0</v>
      </c>
      <c r="L235" s="365">
        <f t="shared" si="17"/>
        <v>0</v>
      </c>
      <c r="M235" s="366"/>
      <c r="N235" s="366"/>
      <c r="O235" s="366"/>
      <c r="P235" s="366"/>
      <c r="Q235" s="366"/>
      <c r="R235" s="367"/>
      <c r="S235" s="223"/>
      <c r="T235" s="223"/>
      <c r="U235" s="223"/>
      <c r="V235" s="223"/>
      <c r="W235" s="223"/>
      <c r="X235" s="223"/>
    </row>
    <row r="236" spans="1:24">
      <c r="A236" s="356">
        <v>227</v>
      </c>
      <c r="B236" s="366"/>
      <c r="C236" s="375"/>
      <c r="D236" s="377"/>
      <c r="E236" s="374"/>
      <c r="F236" s="361">
        <f t="shared" si="14"/>
        <v>0</v>
      </c>
      <c r="G236" s="374"/>
      <c r="H236" s="374"/>
      <c r="I236" s="374"/>
      <c r="J236" s="363">
        <f t="shared" si="15"/>
        <v>0</v>
      </c>
      <c r="K236" s="364">
        <f>J236*H236*0.004</f>
        <v>0</v>
      </c>
      <c r="L236" s="365">
        <f>J236+K236</f>
        <v>0</v>
      </c>
      <c r="M236" s="366"/>
      <c r="N236" s="366"/>
      <c r="O236" s="366"/>
      <c r="P236" s="366"/>
      <c r="Q236" s="366"/>
      <c r="R236" s="367"/>
      <c r="S236" s="223"/>
      <c r="T236" s="223"/>
      <c r="U236" s="223"/>
      <c r="V236" s="223"/>
      <c r="W236" s="223"/>
      <c r="X236" s="223"/>
    </row>
    <row r="237" spans="1:24">
      <c r="A237" s="356">
        <v>228</v>
      </c>
      <c r="B237" s="366"/>
      <c r="C237" s="375"/>
      <c r="D237" s="377"/>
      <c r="E237" s="374"/>
      <c r="F237" s="361">
        <f t="shared" si="14"/>
        <v>0</v>
      </c>
      <c r="G237" s="374"/>
      <c r="H237" s="374"/>
      <c r="I237" s="374"/>
      <c r="J237" s="363">
        <f t="shared" si="15"/>
        <v>0</v>
      </c>
      <c r="K237" s="364">
        <f t="shared" ref="K237:K265" si="18">J237*H237*0.004</f>
        <v>0</v>
      </c>
      <c r="L237" s="365">
        <f t="shared" ref="L237:L265" si="19">J237+K237</f>
        <v>0</v>
      </c>
      <c r="M237" s="366"/>
      <c r="N237" s="366"/>
      <c r="O237" s="366"/>
      <c r="P237" s="366"/>
      <c r="Q237" s="366"/>
      <c r="R237" s="367"/>
      <c r="S237" s="223"/>
      <c r="T237" s="223"/>
      <c r="U237" s="223"/>
      <c r="V237" s="223"/>
      <c r="W237" s="223"/>
      <c r="X237" s="223"/>
    </row>
    <row r="238" spans="1:24">
      <c r="A238" s="356">
        <v>229</v>
      </c>
      <c r="B238" s="366"/>
      <c r="C238" s="375"/>
      <c r="D238" s="377"/>
      <c r="E238" s="374"/>
      <c r="F238" s="361">
        <f t="shared" si="14"/>
        <v>0</v>
      </c>
      <c r="G238" s="374"/>
      <c r="H238" s="374"/>
      <c r="I238" s="374"/>
      <c r="J238" s="363">
        <f t="shared" si="15"/>
        <v>0</v>
      </c>
      <c r="K238" s="364">
        <f t="shared" si="18"/>
        <v>0</v>
      </c>
      <c r="L238" s="365">
        <f t="shared" si="19"/>
        <v>0</v>
      </c>
      <c r="M238" s="366"/>
      <c r="N238" s="366"/>
      <c r="O238" s="366"/>
      <c r="P238" s="366"/>
      <c r="Q238" s="366"/>
      <c r="R238" s="367"/>
      <c r="S238" s="223"/>
      <c r="T238" s="223"/>
      <c r="U238" s="223"/>
      <c r="V238" s="223"/>
      <c r="W238" s="223"/>
      <c r="X238" s="223"/>
    </row>
    <row r="239" spans="1:24">
      <c r="A239" s="356">
        <v>230</v>
      </c>
      <c r="B239" s="366"/>
      <c r="C239" s="375"/>
      <c r="D239" s="377"/>
      <c r="E239" s="374"/>
      <c r="F239" s="361">
        <f t="shared" si="14"/>
        <v>0</v>
      </c>
      <c r="G239" s="374"/>
      <c r="H239" s="374"/>
      <c r="I239" s="374"/>
      <c r="J239" s="363">
        <f t="shared" si="15"/>
        <v>0</v>
      </c>
      <c r="K239" s="364">
        <f t="shared" si="18"/>
        <v>0</v>
      </c>
      <c r="L239" s="365">
        <f t="shared" si="19"/>
        <v>0</v>
      </c>
      <c r="M239" s="366"/>
      <c r="N239" s="366"/>
      <c r="O239" s="366"/>
      <c r="P239" s="366"/>
      <c r="Q239" s="366"/>
      <c r="R239" s="367"/>
      <c r="S239" s="223"/>
      <c r="T239" s="223"/>
      <c r="U239" s="223"/>
      <c r="V239" s="223"/>
      <c r="W239" s="223"/>
      <c r="X239" s="223"/>
    </row>
    <row r="240" spans="1:24">
      <c r="A240" s="356">
        <v>231</v>
      </c>
      <c r="B240" s="366"/>
      <c r="C240" s="375"/>
      <c r="D240" s="377"/>
      <c r="E240" s="374"/>
      <c r="F240" s="361">
        <f t="shared" si="14"/>
        <v>0</v>
      </c>
      <c r="G240" s="374"/>
      <c r="H240" s="374"/>
      <c r="I240" s="374"/>
      <c r="J240" s="363">
        <f t="shared" si="15"/>
        <v>0</v>
      </c>
      <c r="K240" s="364">
        <f t="shared" si="18"/>
        <v>0</v>
      </c>
      <c r="L240" s="365">
        <f t="shared" si="19"/>
        <v>0</v>
      </c>
      <c r="M240" s="366"/>
      <c r="N240" s="366"/>
      <c r="O240" s="366"/>
      <c r="P240" s="366"/>
      <c r="Q240" s="366"/>
      <c r="R240" s="367"/>
      <c r="S240" s="223"/>
      <c r="T240" s="223"/>
      <c r="U240" s="223"/>
      <c r="V240" s="223"/>
      <c r="W240" s="223"/>
      <c r="X240" s="223"/>
    </row>
    <row r="241" spans="1:24">
      <c r="A241" s="356">
        <v>232</v>
      </c>
      <c r="B241" s="366"/>
      <c r="C241" s="375"/>
      <c r="D241" s="377"/>
      <c r="E241" s="374"/>
      <c r="F241" s="361">
        <f t="shared" si="14"/>
        <v>0</v>
      </c>
      <c r="G241" s="374"/>
      <c r="H241" s="374"/>
      <c r="I241" s="374"/>
      <c r="J241" s="363">
        <f t="shared" si="15"/>
        <v>0</v>
      </c>
      <c r="K241" s="364">
        <f t="shared" si="18"/>
        <v>0</v>
      </c>
      <c r="L241" s="365">
        <f t="shared" si="19"/>
        <v>0</v>
      </c>
      <c r="M241" s="366"/>
      <c r="N241" s="366"/>
      <c r="O241" s="366"/>
      <c r="P241" s="366"/>
      <c r="Q241" s="366"/>
      <c r="R241" s="367"/>
      <c r="S241" s="223"/>
      <c r="T241" s="223"/>
      <c r="U241" s="223"/>
      <c r="V241" s="223"/>
      <c r="W241" s="223"/>
      <c r="X241" s="223"/>
    </row>
    <row r="242" spans="1:24">
      <c r="A242" s="356">
        <v>233</v>
      </c>
      <c r="B242" s="366"/>
      <c r="C242" s="375"/>
      <c r="D242" s="377"/>
      <c r="E242" s="374"/>
      <c r="F242" s="361">
        <f t="shared" si="14"/>
        <v>0</v>
      </c>
      <c r="G242" s="374"/>
      <c r="H242" s="374"/>
      <c r="I242" s="374"/>
      <c r="J242" s="363">
        <f t="shared" si="15"/>
        <v>0</v>
      </c>
      <c r="K242" s="364">
        <f t="shared" si="18"/>
        <v>0</v>
      </c>
      <c r="L242" s="365">
        <f t="shared" si="19"/>
        <v>0</v>
      </c>
      <c r="M242" s="366"/>
      <c r="N242" s="366"/>
      <c r="O242" s="366"/>
      <c r="P242" s="366"/>
      <c r="Q242" s="366"/>
      <c r="R242" s="367"/>
      <c r="S242" s="223"/>
      <c r="T242" s="223"/>
      <c r="U242" s="223"/>
      <c r="V242" s="223"/>
      <c r="W242" s="223"/>
      <c r="X242" s="223"/>
    </row>
    <row r="243" spans="1:24">
      <c r="A243" s="356">
        <v>234</v>
      </c>
      <c r="B243" s="366"/>
      <c r="C243" s="375"/>
      <c r="D243" s="377"/>
      <c r="E243" s="374"/>
      <c r="F243" s="361">
        <f t="shared" si="14"/>
        <v>0</v>
      </c>
      <c r="G243" s="374"/>
      <c r="H243" s="374"/>
      <c r="I243" s="374"/>
      <c r="J243" s="363">
        <f t="shared" si="15"/>
        <v>0</v>
      </c>
      <c r="K243" s="364">
        <f t="shared" si="18"/>
        <v>0</v>
      </c>
      <c r="L243" s="365">
        <f t="shared" si="19"/>
        <v>0</v>
      </c>
      <c r="M243" s="366"/>
      <c r="N243" s="366"/>
      <c r="O243" s="366"/>
      <c r="P243" s="366"/>
      <c r="Q243" s="366"/>
      <c r="R243" s="367"/>
      <c r="S243" s="223"/>
      <c r="T243" s="223"/>
      <c r="U243" s="223"/>
      <c r="V243" s="223"/>
      <c r="W243" s="223"/>
      <c r="X243" s="223"/>
    </row>
    <row r="244" spans="1:24">
      <c r="A244" s="356">
        <v>235</v>
      </c>
      <c r="B244" s="366"/>
      <c r="C244" s="375"/>
      <c r="D244" s="377"/>
      <c r="E244" s="374"/>
      <c r="F244" s="361">
        <f t="shared" si="14"/>
        <v>0</v>
      </c>
      <c r="G244" s="374"/>
      <c r="H244" s="374"/>
      <c r="I244" s="374"/>
      <c r="J244" s="363">
        <f t="shared" si="15"/>
        <v>0</v>
      </c>
      <c r="K244" s="364">
        <f t="shared" si="18"/>
        <v>0</v>
      </c>
      <c r="L244" s="365">
        <f t="shared" si="19"/>
        <v>0</v>
      </c>
      <c r="M244" s="366"/>
      <c r="N244" s="366"/>
      <c r="O244" s="366"/>
      <c r="P244" s="366"/>
      <c r="Q244" s="366"/>
      <c r="R244" s="367"/>
      <c r="S244" s="223"/>
      <c r="T244" s="223"/>
      <c r="U244" s="223"/>
      <c r="V244" s="223"/>
      <c r="W244" s="223"/>
      <c r="X244" s="223"/>
    </row>
    <row r="245" spans="1:24">
      <c r="A245" s="356">
        <v>236</v>
      </c>
      <c r="B245" s="366"/>
      <c r="C245" s="375"/>
      <c r="D245" s="377"/>
      <c r="E245" s="374"/>
      <c r="F245" s="361">
        <f t="shared" si="14"/>
        <v>0</v>
      </c>
      <c r="G245" s="374"/>
      <c r="H245" s="374"/>
      <c r="I245" s="374"/>
      <c r="J245" s="363">
        <f t="shared" si="15"/>
        <v>0</v>
      </c>
      <c r="K245" s="364">
        <f t="shared" si="18"/>
        <v>0</v>
      </c>
      <c r="L245" s="365">
        <f t="shared" si="19"/>
        <v>0</v>
      </c>
      <c r="M245" s="366"/>
      <c r="N245" s="366"/>
      <c r="O245" s="366"/>
      <c r="P245" s="366"/>
      <c r="Q245" s="366"/>
      <c r="R245" s="367"/>
      <c r="S245" s="223"/>
      <c r="T245" s="223"/>
      <c r="U245" s="223"/>
      <c r="V245" s="223"/>
      <c r="W245" s="223"/>
      <c r="X245" s="223"/>
    </row>
    <row r="246" spans="1:24">
      <c r="A246" s="356">
        <v>237</v>
      </c>
      <c r="B246" s="366"/>
      <c r="C246" s="375"/>
      <c r="D246" s="377"/>
      <c r="E246" s="374"/>
      <c r="F246" s="361">
        <f t="shared" si="14"/>
        <v>0</v>
      </c>
      <c r="G246" s="374"/>
      <c r="H246" s="374"/>
      <c r="I246" s="374"/>
      <c r="J246" s="363">
        <f t="shared" si="15"/>
        <v>0</v>
      </c>
      <c r="K246" s="364">
        <f t="shared" si="18"/>
        <v>0</v>
      </c>
      <c r="L246" s="365">
        <f t="shared" si="19"/>
        <v>0</v>
      </c>
      <c r="M246" s="366"/>
      <c r="N246" s="366"/>
      <c r="O246" s="366"/>
      <c r="P246" s="366"/>
      <c r="Q246" s="366"/>
      <c r="R246" s="367"/>
      <c r="S246" s="223"/>
      <c r="T246" s="223"/>
      <c r="U246" s="223"/>
      <c r="V246" s="223"/>
      <c r="W246" s="223"/>
      <c r="X246" s="223"/>
    </row>
    <row r="247" spans="1:24">
      <c r="A247" s="356">
        <v>238</v>
      </c>
      <c r="B247" s="366"/>
      <c r="C247" s="375"/>
      <c r="D247" s="377"/>
      <c r="E247" s="374"/>
      <c r="F247" s="361">
        <f t="shared" si="14"/>
        <v>0</v>
      </c>
      <c r="G247" s="374"/>
      <c r="H247" s="374"/>
      <c r="I247" s="374"/>
      <c r="J247" s="363">
        <f t="shared" si="15"/>
        <v>0</v>
      </c>
      <c r="K247" s="364">
        <f t="shared" si="18"/>
        <v>0</v>
      </c>
      <c r="L247" s="365">
        <f t="shared" si="19"/>
        <v>0</v>
      </c>
      <c r="M247" s="366"/>
      <c r="N247" s="366"/>
      <c r="O247" s="366"/>
      <c r="P247" s="366"/>
      <c r="Q247" s="366"/>
      <c r="R247" s="367"/>
      <c r="S247" s="223"/>
      <c r="T247" s="223"/>
      <c r="U247" s="223"/>
      <c r="V247" s="223"/>
      <c r="W247" s="223"/>
      <c r="X247" s="223"/>
    </row>
    <row r="248" spans="1:24">
      <c r="A248" s="356">
        <v>239</v>
      </c>
      <c r="B248" s="366"/>
      <c r="C248" s="375"/>
      <c r="D248" s="377"/>
      <c r="E248" s="374"/>
      <c r="F248" s="361">
        <f t="shared" si="14"/>
        <v>0</v>
      </c>
      <c r="G248" s="374"/>
      <c r="H248" s="374"/>
      <c r="I248" s="374"/>
      <c r="J248" s="363">
        <f t="shared" si="15"/>
        <v>0</v>
      </c>
      <c r="K248" s="364">
        <f t="shared" si="18"/>
        <v>0</v>
      </c>
      <c r="L248" s="365">
        <f t="shared" si="19"/>
        <v>0</v>
      </c>
      <c r="M248" s="366"/>
      <c r="N248" s="366"/>
      <c r="O248" s="366"/>
      <c r="P248" s="366"/>
      <c r="Q248" s="366"/>
      <c r="R248" s="367"/>
      <c r="S248" s="223"/>
      <c r="T248" s="223"/>
      <c r="U248" s="223"/>
      <c r="V248" s="223"/>
      <c r="W248" s="223"/>
      <c r="X248" s="223"/>
    </row>
    <row r="249" spans="1:24">
      <c r="A249" s="356">
        <v>240</v>
      </c>
      <c r="B249" s="366"/>
      <c r="C249" s="375"/>
      <c r="D249" s="377"/>
      <c r="E249" s="374"/>
      <c r="F249" s="361">
        <f t="shared" si="14"/>
        <v>0</v>
      </c>
      <c r="G249" s="374"/>
      <c r="H249" s="374"/>
      <c r="I249" s="374"/>
      <c r="J249" s="363">
        <f t="shared" si="15"/>
        <v>0</v>
      </c>
      <c r="K249" s="364">
        <f t="shared" si="18"/>
        <v>0</v>
      </c>
      <c r="L249" s="365">
        <f t="shared" si="19"/>
        <v>0</v>
      </c>
      <c r="M249" s="366"/>
      <c r="N249" s="366"/>
      <c r="O249" s="366"/>
      <c r="P249" s="366"/>
      <c r="Q249" s="366"/>
      <c r="R249" s="367"/>
      <c r="S249" s="223"/>
      <c r="T249" s="223"/>
      <c r="U249" s="223"/>
      <c r="V249" s="223"/>
      <c r="W249" s="223"/>
      <c r="X249" s="223"/>
    </row>
    <row r="250" spans="1:24">
      <c r="A250" s="356">
        <v>241</v>
      </c>
      <c r="B250" s="366"/>
      <c r="C250" s="375"/>
      <c r="D250" s="377"/>
      <c r="E250" s="374"/>
      <c r="F250" s="361">
        <f t="shared" si="14"/>
        <v>0</v>
      </c>
      <c r="G250" s="374"/>
      <c r="H250" s="374"/>
      <c r="I250" s="374"/>
      <c r="J250" s="363">
        <f t="shared" si="15"/>
        <v>0</v>
      </c>
      <c r="K250" s="364">
        <f t="shared" si="18"/>
        <v>0</v>
      </c>
      <c r="L250" s="365">
        <f t="shared" si="19"/>
        <v>0</v>
      </c>
      <c r="M250" s="366"/>
      <c r="N250" s="366"/>
      <c r="O250" s="366"/>
      <c r="P250" s="366"/>
      <c r="Q250" s="366"/>
      <c r="R250" s="367"/>
      <c r="S250" s="223"/>
      <c r="T250" s="223"/>
      <c r="U250" s="223"/>
      <c r="V250" s="223"/>
      <c r="W250" s="223"/>
      <c r="X250" s="223"/>
    </row>
    <row r="251" spans="1:24">
      <c r="A251" s="356">
        <v>242</v>
      </c>
      <c r="B251" s="366"/>
      <c r="C251" s="375"/>
      <c r="D251" s="377"/>
      <c r="E251" s="374"/>
      <c r="F251" s="361">
        <f t="shared" si="14"/>
        <v>0</v>
      </c>
      <c r="G251" s="374"/>
      <c r="H251" s="374"/>
      <c r="I251" s="374"/>
      <c r="J251" s="363">
        <f t="shared" si="15"/>
        <v>0</v>
      </c>
      <c r="K251" s="364">
        <f t="shared" si="18"/>
        <v>0</v>
      </c>
      <c r="L251" s="365">
        <f t="shared" si="19"/>
        <v>0</v>
      </c>
      <c r="M251" s="366"/>
      <c r="N251" s="366"/>
      <c r="O251" s="366"/>
      <c r="P251" s="366"/>
      <c r="Q251" s="366"/>
      <c r="R251" s="367"/>
      <c r="S251" s="223"/>
      <c r="T251" s="223"/>
      <c r="U251" s="223"/>
      <c r="V251" s="223"/>
      <c r="W251" s="223"/>
      <c r="X251" s="223"/>
    </row>
    <row r="252" spans="1:24">
      <c r="A252" s="356">
        <v>243</v>
      </c>
      <c r="B252" s="366"/>
      <c r="C252" s="375"/>
      <c r="D252" s="377"/>
      <c r="E252" s="374"/>
      <c r="F252" s="361">
        <f t="shared" si="14"/>
        <v>0</v>
      </c>
      <c r="G252" s="374"/>
      <c r="H252" s="374"/>
      <c r="I252" s="374"/>
      <c r="J252" s="363">
        <f t="shared" si="15"/>
        <v>0</v>
      </c>
      <c r="K252" s="364">
        <f t="shared" si="18"/>
        <v>0</v>
      </c>
      <c r="L252" s="365">
        <f t="shared" si="19"/>
        <v>0</v>
      </c>
      <c r="M252" s="366"/>
      <c r="N252" s="366"/>
      <c r="O252" s="366"/>
      <c r="P252" s="366"/>
      <c r="Q252" s="366"/>
      <c r="R252" s="367"/>
      <c r="S252" s="223"/>
      <c r="T252" s="223"/>
      <c r="U252" s="223"/>
      <c r="V252" s="223"/>
      <c r="W252" s="223"/>
      <c r="X252" s="223"/>
    </row>
    <row r="253" spans="1:24">
      <c r="A253" s="356">
        <v>244</v>
      </c>
      <c r="B253" s="366"/>
      <c r="C253" s="375"/>
      <c r="D253" s="377"/>
      <c r="E253" s="374"/>
      <c r="F253" s="361">
        <f t="shared" si="14"/>
        <v>0</v>
      </c>
      <c r="G253" s="374"/>
      <c r="H253" s="374"/>
      <c r="I253" s="374"/>
      <c r="J253" s="363">
        <f t="shared" si="15"/>
        <v>0</v>
      </c>
      <c r="K253" s="364">
        <f t="shared" si="18"/>
        <v>0</v>
      </c>
      <c r="L253" s="365">
        <f t="shared" si="19"/>
        <v>0</v>
      </c>
      <c r="M253" s="366"/>
      <c r="N253" s="366"/>
      <c r="O253" s="366"/>
      <c r="P253" s="366"/>
      <c r="Q253" s="366"/>
      <c r="R253" s="367"/>
      <c r="S253" s="223"/>
      <c r="T253" s="223"/>
      <c r="U253" s="223"/>
      <c r="V253" s="223"/>
      <c r="W253" s="223"/>
      <c r="X253" s="223"/>
    </row>
    <row r="254" spans="1:24">
      <c r="A254" s="356">
        <v>245</v>
      </c>
      <c r="B254" s="366"/>
      <c r="C254" s="375"/>
      <c r="D254" s="377"/>
      <c r="E254" s="374"/>
      <c r="F254" s="361">
        <f t="shared" si="14"/>
        <v>0</v>
      </c>
      <c r="G254" s="374"/>
      <c r="H254" s="374"/>
      <c r="I254" s="374"/>
      <c r="J254" s="363">
        <f t="shared" si="15"/>
        <v>0</v>
      </c>
      <c r="K254" s="364">
        <f t="shared" si="18"/>
        <v>0</v>
      </c>
      <c r="L254" s="365">
        <f t="shared" si="19"/>
        <v>0</v>
      </c>
      <c r="M254" s="366"/>
      <c r="N254" s="366"/>
      <c r="O254" s="366"/>
      <c r="P254" s="366"/>
      <c r="Q254" s="366"/>
      <c r="R254" s="367"/>
      <c r="S254" s="223"/>
      <c r="T254" s="223"/>
      <c r="U254" s="223"/>
      <c r="V254" s="223"/>
      <c r="W254" s="223"/>
      <c r="X254" s="223"/>
    </row>
    <row r="255" spans="1:24">
      <c r="A255" s="356">
        <v>246</v>
      </c>
      <c r="B255" s="366"/>
      <c r="C255" s="375"/>
      <c r="D255" s="377"/>
      <c r="E255" s="374"/>
      <c r="F255" s="361">
        <f t="shared" si="14"/>
        <v>0</v>
      </c>
      <c r="G255" s="374"/>
      <c r="H255" s="374"/>
      <c r="I255" s="374"/>
      <c r="J255" s="363">
        <f t="shared" si="15"/>
        <v>0</v>
      </c>
      <c r="K255" s="364">
        <f t="shared" si="18"/>
        <v>0</v>
      </c>
      <c r="L255" s="365">
        <f t="shared" si="19"/>
        <v>0</v>
      </c>
      <c r="M255" s="366"/>
      <c r="N255" s="366"/>
      <c r="O255" s="366"/>
      <c r="P255" s="366"/>
      <c r="Q255" s="366"/>
      <c r="R255" s="367"/>
      <c r="S255" s="223"/>
      <c r="T255" s="223"/>
      <c r="U255" s="223"/>
      <c r="V255" s="223"/>
      <c r="W255" s="223"/>
      <c r="X255" s="223"/>
    </row>
    <row r="256" spans="1:24">
      <c r="A256" s="356">
        <v>247</v>
      </c>
      <c r="B256" s="366"/>
      <c r="C256" s="375"/>
      <c r="D256" s="377"/>
      <c r="E256" s="374"/>
      <c r="F256" s="361">
        <f t="shared" si="14"/>
        <v>0</v>
      </c>
      <c r="G256" s="374"/>
      <c r="H256" s="374"/>
      <c r="I256" s="374"/>
      <c r="J256" s="363">
        <f t="shared" si="15"/>
        <v>0</v>
      </c>
      <c r="K256" s="364">
        <f t="shared" si="18"/>
        <v>0</v>
      </c>
      <c r="L256" s="365">
        <f t="shared" si="19"/>
        <v>0</v>
      </c>
      <c r="M256" s="366"/>
      <c r="N256" s="366"/>
      <c r="O256" s="366"/>
      <c r="P256" s="366"/>
      <c r="Q256" s="366"/>
      <c r="R256" s="367"/>
      <c r="S256" s="223"/>
      <c r="T256" s="223"/>
      <c r="U256" s="223"/>
      <c r="V256" s="223"/>
      <c r="W256" s="223"/>
      <c r="X256" s="223"/>
    </row>
    <row r="257" spans="1:24">
      <c r="A257" s="356">
        <v>248</v>
      </c>
      <c r="B257" s="366"/>
      <c r="C257" s="375"/>
      <c r="D257" s="377"/>
      <c r="E257" s="374"/>
      <c r="F257" s="361">
        <f t="shared" si="14"/>
        <v>0</v>
      </c>
      <c r="G257" s="374"/>
      <c r="H257" s="374"/>
      <c r="I257" s="374"/>
      <c r="J257" s="363">
        <f t="shared" si="15"/>
        <v>0</v>
      </c>
      <c r="K257" s="364">
        <f t="shared" si="18"/>
        <v>0</v>
      </c>
      <c r="L257" s="365">
        <f t="shared" si="19"/>
        <v>0</v>
      </c>
      <c r="M257" s="366"/>
      <c r="N257" s="366"/>
      <c r="O257" s="366"/>
      <c r="P257" s="366"/>
      <c r="Q257" s="366"/>
      <c r="R257" s="367"/>
      <c r="S257" s="223"/>
      <c r="T257" s="223"/>
      <c r="U257" s="223"/>
      <c r="V257" s="223"/>
      <c r="W257" s="223"/>
      <c r="X257" s="223"/>
    </row>
    <row r="258" spans="1:24">
      <c r="A258" s="356">
        <v>249</v>
      </c>
      <c r="B258" s="366"/>
      <c r="C258" s="375"/>
      <c r="D258" s="377"/>
      <c r="E258" s="374"/>
      <c r="F258" s="361">
        <f t="shared" si="14"/>
        <v>0</v>
      </c>
      <c r="G258" s="374"/>
      <c r="H258" s="374"/>
      <c r="I258" s="374"/>
      <c r="J258" s="363">
        <f t="shared" si="15"/>
        <v>0</v>
      </c>
      <c r="K258" s="364">
        <f t="shared" si="18"/>
        <v>0</v>
      </c>
      <c r="L258" s="365">
        <f t="shared" si="19"/>
        <v>0</v>
      </c>
      <c r="M258" s="366"/>
      <c r="N258" s="366"/>
      <c r="O258" s="366"/>
      <c r="P258" s="366"/>
      <c r="Q258" s="366"/>
      <c r="R258" s="367"/>
      <c r="S258" s="223"/>
      <c r="T258" s="223"/>
      <c r="U258" s="223"/>
      <c r="V258" s="223"/>
      <c r="W258" s="223"/>
      <c r="X258" s="223"/>
    </row>
    <row r="259" spans="1:24">
      <c r="A259" s="356">
        <v>250</v>
      </c>
      <c r="B259" s="366"/>
      <c r="C259" s="375"/>
      <c r="D259" s="377"/>
      <c r="E259" s="374"/>
      <c r="F259" s="361">
        <f t="shared" si="14"/>
        <v>0</v>
      </c>
      <c r="G259" s="374"/>
      <c r="H259" s="374"/>
      <c r="I259" s="374"/>
      <c r="J259" s="363">
        <f t="shared" si="15"/>
        <v>0</v>
      </c>
      <c r="K259" s="364">
        <f t="shared" si="18"/>
        <v>0</v>
      </c>
      <c r="L259" s="365">
        <f t="shared" si="19"/>
        <v>0</v>
      </c>
      <c r="M259" s="366"/>
      <c r="N259" s="366"/>
      <c r="O259" s="366"/>
      <c r="P259" s="366"/>
      <c r="Q259" s="366"/>
      <c r="R259" s="367"/>
      <c r="S259" s="223"/>
      <c r="T259" s="223"/>
      <c r="U259" s="223"/>
      <c r="V259" s="223"/>
      <c r="W259" s="223"/>
      <c r="X259" s="223"/>
    </row>
    <row r="260" spans="1:24">
      <c r="A260" s="356">
        <v>251</v>
      </c>
      <c r="B260" s="366"/>
      <c r="C260" s="375"/>
      <c r="D260" s="377"/>
      <c r="E260" s="374"/>
      <c r="F260" s="361">
        <f t="shared" si="14"/>
        <v>0</v>
      </c>
      <c r="G260" s="374"/>
      <c r="H260" s="374"/>
      <c r="I260" s="374"/>
      <c r="J260" s="363">
        <f t="shared" si="15"/>
        <v>0</v>
      </c>
      <c r="K260" s="364">
        <f t="shared" si="18"/>
        <v>0</v>
      </c>
      <c r="L260" s="365">
        <f t="shared" si="19"/>
        <v>0</v>
      </c>
      <c r="M260" s="366"/>
      <c r="N260" s="366"/>
      <c r="O260" s="366"/>
      <c r="P260" s="366"/>
      <c r="Q260" s="366"/>
      <c r="R260" s="367"/>
      <c r="S260" s="223"/>
      <c r="T260" s="223"/>
      <c r="U260" s="223"/>
      <c r="V260" s="223"/>
      <c r="W260" s="223"/>
      <c r="X260" s="223"/>
    </row>
    <row r="261" spans="1:24">
      <c r="A261" s="356">
        <v>252</v>
      </c>
      <c r="B261" s="366"/>
      <c r="C261" s="375"/>
      <c r="D261" s="377"/>
      <c r="E261" s="374"/>
      <c r="F261" s="361">
        <f t="shared" si="14"/>
        <v>0</v>
      </c>
      <c r="G261" s="374"/>
      <c r="H261" s="374"/>
      <c r="I261" s="374"/>
      <c r="J261" s="363">
        <f t="shared" si="15"/>
        <v>0</v>
      </c>
      <c r="K261" s="364">
        <f t="shared" si="18"/>
        <v>0</v>
      </c>
      <c r="L261" s="365">
        <f t="shared" si="19"/>
        <v>0</v>
      </c>
      <c r="M261" s="366"/>
      <c r="N261" s="366"/>
      <c r="O261" s="366"/>
      <c r="P261" s="366"/>
      <c r="Q261" s="366"/>
      <c r="R261" s="367"/>
      <c r="S261" s="223"/>
      <c r="T261" s="223"/>
      <c r="U261" s="223"/>
      <c r="V261" s="223"/>
      <c r="W261" s="223"/>
      <c r="X261" s="223"/>
    </row>
    <row r="262" spans="1:24">
      <c r="A262" s="356">
        <v>253</v>
      </c>
      <c r="B262" s="366"/>
      <c r="C262" s="375"/>
      <c r="D262" s="377"/>
      <c r="E262" s="374"/>
      <c r="F262" s="361">
        <f t="shared" si="14"/>
        <v>0</v>
      </c>
      <c r="G262" s="374"/>
      <c r="H262" s="374"/>
      <c r="I262" s="374"/>
      <c r="J262" s="363">
        <f t="shared" si="15"/>
        <v>0</v>
      </c>
      <c r="K262" s="364">
        <f t="shared" si="18"/>
        <v>0</v>
      </c>
      <c r="L262" s="365">
        <f t="shared" si="19"/>
        <v>0</v>
      </c>
      <c r="M262" s="366"/>
      <c r="N262" s="366"/>
      <c r="O262" s="366"/>
      <c r="P262" s="366"/>
      <c r="Q262" s="366"/>
      <c r="R262" s="367"/>
      <c r="S262" s="223"/>
      <c r="T262" s="223"/>
      <c r="U262" s="223"/>
      <c r="V262" s="223"/>
      <c r="W262" s="223"/>
      <c r="X262" s="223"/>
    </row>
    <row r="263" spans="1:24">
      <c r="A263" s="356">
        <v>254</v>
      </c>
      <c r="B263" s="366"/>
      <c r="C263" s="375"/>
      <c r="D263" s="377"/>
      <c r="E263" s="374"/>
      <c r="F263" s="361">
        <f t="shared" si="14"/>
        <v>0</v>
      </c>
      <c r="G263" s="374"/>
      <c r="H263" s="374"/>
      <c r="I263" s="374"/>
      <c r="J263" s="363">
        <f t="shared" si="15"/>
        <v>0</v>
      </c>
      <c r="K263" s="364">
        <f t="shared" si="18"/>
        <v>0</v>
      </c>
      <c r="L263" s="365">
        <f t="shared" si="19"/>
        <v>0</v>
      </c>
      <c r="M263" s="366"/>
      <c r="N263" s="366"/>
      <c r="O263" s="366"/>
      <c r="P263" s="366"/>
      <c r="Q263" s="366"/>
      <c r="R263" s="367"/>
      <c r="S263" s="223"/>
      <c r="T263" s="223"/>
      <c r="U263" s="223"/>
      <c r="V263" s="223"/>
      <c r="W263" s="223"/>
      <c r="X263" s="223"/>
    </row>
    <row r="264" spans="1:24">
      <c r="A264" s="356">
        <v>255</v>
      </c>
      <c r="B264" s="366"/>
      <c r="C264" s="375"/>
      <c r="D264" s="377"/>
      <c r="E264" s="374"/>
      <c r="F264" s="361">
        <f t="shared" si="14"/>
        <v>0</v>
      </c>
      <c r="G264" s="374"/>
      <c r="H264" s="374"/>
      <c r="I264" s="374"/>
      <c r="J264" s="363">
        <f t="shared" si="15"/>
        <v>0</v>
      </c>
      <c r="K264" s="364">
        <f t="shared" si="18"/>
        <v>0</v>
      </c>
      <c r="L264" s="365">
        <f t="shared" si="19"/>
        <v>0</v>
      </c>
      <c r="M264" s="366"/>
      <c r="N264" s="366"/>
      <c r="O264" s="366"/>
      <c r="P264" s="366"/>
      <c r="Q264" s="366"/>
      <c r="R264" s="367"/>
      <c r="S264" s="223"/>
      <c r="T264" s="223"/>
      <c r="U264" s="223"/>
      <c r="V264" s="223"/>
      <c r="W264" s="223"/>
      <c r="X264" s="223"/>
    </row>
    <row r="265" spans="1:24">
      <c r="A265" s="356">
        <v>256</v>
      </c>
      <c r="B265" s="366"/>
      <c r="C265" s="375"/>
      <c r="D265" s="377"/>
      <c r="E265" s="374"/>
      <c r="F265" s="361">
        <f t="shared" si="14"/>
        <v>0</v>
      </c>
      <c r="G265" s="374"/>
      <c r="H265" s="374"/>
      <c r="I265" s="374"/>
      <c r="J265" s="363">
        <f t="shared" si="15"/>
        <v>0</v>
      </c>
      <c r="K265" s="364">
        <f t="shared" si="18"/>
        <v>0</v>
      </c>
      <c r="L265" s="365">
        <f t="shared" si="19"/>
        <v>0</v>
      </c>
      <c r="M265" s="379"/>
      <c r="N265" s="379"/>
      <c r="O265" s="379"/>
      <c r="P265" s="379"/>
      <c r="Q265" s="379"/>
      <c r="R265" s="380"/>
      <c r="S265" s="223"/>
      <c r="T265" s="223"/>
      <c r="U265" s="223"/>
      <c r="V265" s="223"/>
      <c r="W265" s="223"/>
      <c r="X265" s="223"/>
    </row>
    <row r="266" spans="1:24">
      <c r="A266" s="356" t="s">
        <v>611</v>
      </c>
      <c r="B266" s="356">
        <f>SUBTOTAL(103,Rad.Staz[[Име и презиме запосленог ]])</f>
        <v>101</v>
      </c>
      <c r="C266" s="356"/>
      <c r="D266" s="356"/>
      <c r="E266" s="356">
        <f>SUBTOTAL(109,Rad.Staz[Основи коеф. Запосленог])</f>
        <v>1521.799999999999</v>
      </c>
      <c r="F266" s="381">
        <f>SUBTOTAL(109,Rad.Staz[Укупан додатни коеф.])</f>
        <v>7.9688000000000008</v>
      </c>
      <c r="G266" s="356">
        <f>SUBTOTAL(109,Rad.Staz[Коеф. за стареши-нство])</f>
        <v>29.040000000000017</v>
      </c>
      <c r="H266" s="356"/>
      <c r="I266" s="356">
        <f>SUBTOTAL(109,Rad.Staz[Обим ангажовања запосленог (у процентима)])</f>
        <v>8837.2199999999993</v>
      </c>
      <c r="J266" s="382">
        <f>SUBTOTAL(109,Rad.Staz[Број обрачунских радника без минулог рада])</f>
        <v>1350.0298039999993</v>
      </c>
      <c r="K266" s="382">
        <f>SUBTOTAL(109,Rad.Staz[Додатни коеф. по основу минулог рада])</f>
        <v>107.02853043200004</v>
      </c>
      <c r="L266" s="383">
        <f>SUBTOTAL(109,Rad.Staz[Укупан коеф. Запосле-ног])</f>
        <v>1457.0583344319994</v>
      </c>
      <c r="M266" s="356"/>
      <c r="N266" s="356"/>
      <c r="O266" s="356"/>
      <c r="P266" s="356"/>
      <c r="Q266" s="356"/>
      <c r="R266" s="384"/>
    </row>
  </sheetData>
  <mergeCells count="1">
    <mergeCell ref="J3:L3"/>
  </mergeCells>
  <conditionalFormatting sqref="R48:R156 B48:B156">
    <cfRule type="duplicateValues" dxfId="98" priority="43"/>
    <cfRule type="duplicateValues" dxfId="97" priority="44"/>
  </conditionalFormatting>
  <conditionalFormatting sqref="B11:B27 B29:B47 R29:R47 R11:R27">
    <cfRule type="expression" dxfId="96" priority="45" stopIfTrue="1">
      <formula>AND(COUNTIF($B$11:$B$156, B11)&gt;1,NOT(ISBLANK(B11)))</formula>
    </cfRule>
    <cfRule type="expression" dxfId="95" priority="46" stopIfTrue="1">
      <formula>AND(COUNTIF($B$11:$B$156, B11)&gt;1,NOT(ISBLANK(B11)))</formula>
    </cfRule>
  </conditionalFormatting>
  <conditionalFormatting sqref="C10:C265">
    <cfRule type="expression" dxfId="94" priority="47" stopIfTrue="1">
      <formula>AND(COUNTIF($C$10:$C$10, C10)&gt;1,NOT(ISBLANK(C10)))</formula>
    </cfRule>
    <cfRule type="expression" dxfId="93" priority="48" stopIfTrue="1">
      <formula>AND(COUNTIF($C$10:$C$10, C10)&gt;1,NOT(ISBLANK(C10)))</formula>
    </cfRule>
  </conditionalFormatting>
  <conditionalFormatting sqref="R47 B47">
    <cfRule type="duplicateValues" dxfId="92" priority="41"/>
    <cfRule type="duplicateValues" dxfId="91" priority="42"/>
  </conditionalFormatting>
  <conditionalFormatting sqref="B28 R28">
    <cfRule type="expression" dxfId="90" priority="39" stopIfTrue="1">
      <formula>AND(COUNTIF($B$11:$B$156, B28)&gt;1,NOT(ISBLANK(B28)))</formula>
    </cfRule>
    <cfRule type="expression" dxfId="89" priority="40" stopIfTrue="1">
      <formula>AND(COUNTIF($B$11:$B$156, B28)&gt;1,NOT(ISBLANK(B28)))</formula>
    </cfRule>
  </conditionalFormatting>
  <conditionalFormatting sqref="R28 B28">
    <cfRule type="duplicateValues" dxfId="88" priority="37"/>
    <cfRule type="duplicateValues" dxfId="87" priority="38"/>
  </conditionalFormatting>
  <conditionalFormatting sqref="B11:B14">
    <cfRule type="expression" dxfId="86" priority="35" stopIfTrue="1">
      <formula>AND(COUNTIF($B$11:$B$156, B11)&gt;1,NOT(ISBLANK(B11)))</formula>
    </cfRule>
    <cfRule type="expression" dxfId="85" priority="36" stopIfTrue="1">
      <formula>AND(COUNTIF($B$11:$B$156, B11)&gt;1,NOT(ISBLANK(B11)))</formula>
    </cfRule>
  </conditionalFormatting>
  <conditionalFormatting sqref="B48:B109">
    <cfRule type="duplicateValues" dxfId="84" priority="33"/>
    <cfRule type="duplicateValues" dxfId="83" priority="34"/>
  </conditionalFormatting>
  <conditionalFormatting sqref="B44:B47 B11:B42">
    <cfRule type="expression" dxfId="82" priority="31" stopIfTrue="1">
      <formula>AND(COUNTIF($B$11:$B$156, B11)&gt;1,NOT(ISBLANK(B11)))</formula>
    </cfRule>
    <cfRule type="expression" dxfId="81" priority="32" stopIfTrue="1">
      <formula>AND(COUNTIF($B$11:$B$156, B11)&gt;1,NOT(ISBLANK(B11)))</formula>
    </cfRule>
  </conditionalFormatting>
  <conditionalFormatting sqref="C10:C109">
    <cfRule type="expression" dxfId="80" priority="29" stopIfTrue="1">
      <formula>AND(COUNTIF($C$10:$C$10, C10)&gt;1,NOT(ISBLANK(C10)))</formula>
    </cfRule>
    <cfRule type="expression" dxfId="79" priority="30" stopIfTrue="1">
      <formula>AND(COUNTIF($C$10:$C$10, C10)&gt;1,NOT(ISBLANK(C10)))</formula>
    </cfRule>
  </conditionalFormatting>
  <conditionalFormatting sqref="B47">
    <cfRule type="duplicateValues" dxfId="78" priority="27"/>
    <cfRule type="duplicateValues" dxfId="77" priority="28"/>
  </conditionalFormatting>
  <conditionalFormatting sqref="B28">
    <cfRule type="duplicateValues" dxfId="76" priority="25"/>
    <cfRule type="duplicateValues" dxfId="75" priority="26"/>
  </conditionalFormatting>
  <conditionalFormatting sqref="P152:P214">
    <cfRule type="duplicateValues" dxfId="74" priority="23"/>
    <cfRule type="duplicateValues" dxfId="73" priority="24"/>
  </conditionalFormatting>
  <conditionalFormatting sqref="P115:P131 P133:P151">
    <cfRule type="expression" dxfId="72" priority="21" stopIfTrue="1">
      <formula>AND(COUNTIF($B$11:$B$156, P115)&gt;1,NOT(ISBLANK(P115)))</formula>
    </cfRule>
    <cfRule type="expression" dxfId="71" priority="22" stopIfTrue="1">
      <formula>AND(COUNTIF($B$11:$B$156, P115)&gt;1,NOT(ISBLANK(P115)))</formula>
    </cfRule>
  </conditionalFormatting>
  <conditionalFormatting sqref="Q114:Q214">
    <cfRule type="expression" dxfId="70" priority="19" stopIfTrue="1">
      <formula>AND(COUNTIF($C$10:$C$10, Q114)&gt;1,NOT(ISBLANK(Q114)))</formula>
    </cfRule>
    <cfRule type="expression" dxfId="69" priority="20" stopIfTrue="1">
      <formula>AND(COUNTIF($C$10:$C$10, Q114)&gt;1,NOT(ISBLANK(Q114)))</formula>
    </cfRule>
  </conditionalFormatting>
  <conditionalFormatting sqref="P151">
    <cfRule type="duplicateValues" dxfId="68" priority="17"/>
    <cfRule type="duplicateValues" dxfId="67" priority="18"/>
  </conditionalFormatting>
  <conditionalFormatting sqref="P132">
    <cfRule type="expression" dxfId="66" priority="15" stopIfTrue="1">
      <formula>AND(COUNTIF($B$11:$B$156, P132)&gt;1,NOT(ISBLANK(P132)))</formula>
    </cfRule>
    <cfRule type="expression" dxfId="65" priority="16" stopIfTrue="1">
      <formula>AND(COUNTIF($B$11:$B$156, P132)&gt;1,NOT(ISBLANK(P132)))</formula>
    </cfRule>
  </conditionalFormatting>
  <conditionalFormatting sqref="P132">
    <cfRule type="duplicateValues" dxfId="64" priority="13"/>
    <cfRule type="duplicateValues" dxfId="63" priority="14"/>
  </conditionalFormatting>
  <conditionalFormatting sqref="P115:P118">
    <cfRule type="expression" dxfId="62" priority="11" stopIfTrue="1">
      <formula>AND(COUNTIF($B$11:$B$156, P115)&gt;1,NOT(ISBLANK(P115)))</formula>
    </cfRule>
    <cfRule type="expression" dxfId="61" priority="12" stopIfTrue="1">
      <formula>AND(COUNTIF($B$11:$B$156, P115)&gt;1,NOT(ISBLANK(P115)))</formula>
    </cfRule>
  </conditionalFormatting>
  <conditionalFormatting sqref="P152:P213">
    <cfRule type="duplicateValues" dxfId="60" priority="9"/>
    <cfRule type="duplicateValues" dxfId="59" priority="10"/>
  </conditionalFormatting>
  <conditionalFormatting sqref="P148:P151 P115:P146">
    <cfRule type="expression" dxfId="58" priority="7" stopIfTrue="1">
      <formula>AND(COUNTIF($B$11:$B$156, P115)&gt;1,NOT(ISBLANK(P115)))</formula>
    </cfRule>
    <cfRule type="expression" dxfId="57" priority="8" stopIfTrue="1">
      <formula>AND(COUNTIF($B$11:$B$156, P115)&gt;1,NOT(ISBLANK(P115)))</formula>
    </cfRule>
  </conditionalFormatting>
  <conditionalFormatting sqref="Q114:Q213">
    <cfRule type="expression" dxfId="56" priority="5" stopIfTrue="1">
      <formula>AND(COUNTIF($C$10:$C$10, Q114)&gt;1,NOT(ISBLANK(Q114)))</formula>
    </cfRule>
    <cfRule type="expression" dxfId="55" priority="6" stopIfTrue="1">
      <formula>AND(COUNTIF($C$10:$C$10, Q114)&gt;1,NOT(ISBLANK(Q114)))</formula>
    </cfRule>
  </conditionalFormatting>
  <conditionalFormatting sqref="P151">
    <cfRule type="duplicateValues" dxfId="54" priority="3"/>
    <cfRule type="duplicateValues" dxfId="53" priority="4"/>
  </conditionalFormatting>
  <conditionalFormatting sqref="P132">
    <cfRule type="duplicateValues" dxfId="52" priority="1"/>
    <cfRule type="duplicateValues" dxfId="51" priority="2"/>
  </conditionalFormatting>
  <dataValidations count="10">
    <dataValidation type="list" allowBlank="1" showInputMessage="1" showErrorMessage="1" sqref="D10:D265" xr:uid="{00000000-0002-0000-0F00-000000000000}">
      <formula1>$AF$10:$AF$71</formula1>
    </dataValidation>
    <dataValidation type="list" allowBlank="1" showInputMessage="1" showErrorMessage="1" sqref="G10:G265" xr:uid="{00000000-0002-0000-0F00-000001000000}">
      <formula1>$W$10:$W$15</formula1>
    </dataValidation>
    <dataValidation type="list" allowBlank="1" showInputMessage="1" showErrorMessage="1" sqref="C10:C265" xr:uid="{00000000-0002-0000-0F00-000002000000}">
      <formula1>$Z$10:$Z$18</formula1>
    </dataValidation>
    <dataValidation type="list" allowBlank="1" showInputMessage="1" showErrorMessage="1" sqref="Q10:Q265" xr:uid="{00000000-0002-0000-0F00-000003000000}">
      <formula1>$AE$10:$AE$14</formula1>
    </dataValidation>
    <dataValidation type="list" allowBlank="1" showInputMessage="1" showErrorMessage="1" sqref="P10:P265" xr:uid="{00000000-0002-0000-0F00-000004000000}">
      <formula1>$AD$10:$AD$11</formula1>
    </dataValidation>
    <dataValidation type="list" allowBlank="1" showInputMessage="1" showErrorMessage="1" sqref="O10:O265" xr:uid="{00000000-0002-0000-0F00-000005000000}">
      <formula1>$AC$10:$AC$12</formula1>
    </dataValidation>
    <dataValidation type="list" allowBlank="1" showInputMessage="1" showErrorMessage="1" sqref="N10:N265" xr:uid="{00000000-0002-0000-0F00-000006000000}">
      <formula1>$AB$10:$AB$13</formula1>
    </dataValidation>
    <dataValidation type="list" allowBlank="1" showInputMessage="1" showErrorMessage="1" sqref="M10:M265" xr:uid="{00000000-0002-0000-0F00-000007000000}">
      <formula1>$AA$10:$AA$13</formula1>
    </dataValidation>
    <dataValidation type="list" allowBlank="1" showInputMessage="1" showErrorMessage="1" sqref="E10:E265" xr:uid="{00000000-0002-0000-0F00-000008000000}">
      <formula1>$Y$9:$Y$22</formula1>
    </dataValidation>
    <dataValidation type="list" allowBlank="1" showInputMessage="1" showErrorMessage="1" sqref="JF10:JF156 TB10:TB156 ACX10:ACX156 AMT10:AMT156 AWP10:AWP156 BGL10:BGL156 BQH10:BQH156 CAD10:CAD156 CJZ10:CJZ156 CTV10:CTV156 DDR10:DDR156 DNN10:DNN156 DXJ10:DXJ156 EHF10:EHF156 ERB10:ERB156 FAX10:FAX156 FKT10:FKT156 FUP10:FUP156 GEL10:GEL156 GOH10:GOH156 GYD10:GYD156 HHZ10:HHZ156 HRV10:HRV156 IBR10:IBR156 ILN10:ILN156 IVJ10:IVJ156 JFF10:JFF156 JPB10:JPB156 JYX10:JYX156 KIT10:KIT156 KSP10:KSP156 LCL10:LCL156 LMH10:LMH156 LWD10:LWD156 MFZ10:MFZ156 MPV10:MPV156 MZR10:MZR156 NJN10:NJN156 NTJ10:NTJ156 ODF10:ODF156 ONB10:ONB156 OWX10:OWX156 PGT10:PGT156 PQP10:PQP156 QAL10:QAL156 QKH10:QKH156 QUD10:QUD156 RDZ10:RDZ156 RNV10:RNV156 RXR10:RXR156 SHN10:SHN156 SRJ10:SRJ156 TBF10:TBF156 TLB10:TLB156 TUX10:TUX156 UET10:UET156 UOP10:UOP156 UYL10:UYL156 VIH10:VIH156 VSD10:VSD156 WBZ10:WBZ156 WLV10:WLV156 WVR10:WVR156 D65653:E65799 JN65546:JN65692 TJ65546:TJ65692 ADF65546:ADF65692 ANB65546:ANB65692 AWX65546:AWX65692 BGT65546:BGT65692 BQP65546:BQP65692 CAL65546:CAL65692 CKH65546:CKH65692 CUD65546:CUD65692 DDZ65546:DDZ65692 DNV65546:DNV65692 DXR65546:DXR65692 EHN65546:EHN65692 ERJ65546:ERJ65692 FBF65546:FBF65692 FLB65546:FLB65692 FUX65546:FUX65692 GET65546:GET65692 GOP65546:GOP65692 GYL65546:GYL65692 HIH65546:HIH65692 HSD65546:HSD65692 IBZ65546:IBZ65692 ILV65546:ILV65692 IVR65546:IVR65692 JFN65546:JFN65692 JPJ65546:JPJ65692 JZF65546:JZF65692 KJB65546:KJB65692 KSX65546:KSX65692 LCT65546:LCT65692 LMP65546:LMP65692 LWL65546:LWL65692 MGH65546:MGH65692 MQD65546:MQD65692 MZZ65546:MZZ65692 NJV65546:NJV65692 NTR65546:NTR65692 ODN65546:ODN65692 ONJ65546:ONJ65692 OXF65546:OXF65692 PHB65546:PHB65692 PQX65546:PQX65692 QAT65546:QAT65692 QKP65546:QKP65692 QUL65546:QUL65692 REH65546:REH65692 ROD65546:ROD65692 RXZ65546:RXZ65692 SHV65546:SHV65692 SRR65546:SRR65692 TBN65546:TBN65692 TLJ65546:TLJ65692 TVF65546:TVF65692 UFB65546:UFB65692 UOX65546:UOX65692 UYT65546:UYT65692 VIP65546:VIP65692 VSL65546:VSL65692 WCH65546:WCH65692 WMD65546:WMD65692 WVZ65546:WVZ65692 D131189:E131335 JN131082:JN131228 TJ131082:TJ131228 ADF131082:ADF131228 ANB131082:ANB131228 AWX131082:AWX131228 BGT131082:BGT131228 BQP131082:BQP131228 CAL131082:CAL131228 CKH131082:CKH131228 CUD131082:CUD131228 DDZ131082:DDZ131228 DNV131082:DNV131228 DXR131082:DXR131228 EHN131082:EHN131228 ERJ131082:ERJ131228 FBF131082:FBF131228 FLB131082:FLB131228 FUX131082:FUX131228 GET131082:GET131228 GOP131082:GOP131228 GYL131082:GYL131228 HIH131082:HIH131228 HSD131082:HSD131228 IBZ131082:IBZ131228 ILV131082:ILV131228 IVR131082:IVR131228 JFN131082:JFN131228 JPJ131082:JPJ131228 JZF131082:JZF131228 KJB131082:KJB131228 KSX131082:KSX131228 LCT131082:LCT131228 LMP131082:LMP131228 LWL131082:LWL131228 MGH131082:MGH131228 MQD131082:MQD131228 MZZ131082:MZZ131228 NJV131082:NJV131228 NTR131082:NTR131228 ODN131082:ODN131228 ONJ131082:ONJ131228 OXF131082:OXF131228 PHB131082:PHB131228 PQX131082:PQX131228 QAT131082:QAT131228 QKP131082:QKP131228 QUL131082:QUL131228 REH131082:REH131228 ROD131082:ROD131228 RXZ131082:RXZ131228 SHV131082:SHV131228 SRR131082:SRR131228 TBN131082:TBN131228 TLJ131082:TLJ131228 TVF131082:TVF131228 UFB131082:UFB131228 UOX131082:UOX131228 UYT131082:UYT131228 VIP131082:VIP131228 VSL131082:VSL131228 WCH131082:WCH131228 WMD131082:WMD131228 WVZ131082:WVZ131228 D196725:E196871 JN196618:JN196764 TJ196618:TJ196764 ADF196618:ADF196764 ANB196618:ANB196764 AWX196618:AWX196764 BGT196618:BGT196764 BQP196618:BQP196764 CAL196618:CAL196764 CKH196618:CKH196764 CUD196618:CUD196764 DDZ196618:DDZ196764 DNV196618:DNV196764 DXR196618:DXR196764 EHN196618:EHN196764 ERJ196618:ERJ196764 FBF196618:FBF196764 FLB196618:FLB196764 FUX196618:FUX196764 GET196618:GET196764 GOP196618:GOP196764 GYL196618:GYL196764 HIH196618:HIH196764 HSD196618:HSD196764 IBZ196618:IBZ196764 ILV196618:ILV196764 IVR196618:IVR196764 JFN196618:JFN196764 JPJ196618:JPJ196764 JZF196618:JZF196764 KJB196618:KJB196764 KSX196618:KSX196764 LCT196618:LCT196764 LMP196618:LMP196764 LWL196618:LWL196764 MGH196618:MGH196764 MQD196618:MQD196764 MZZ196618:MZZ196764 NJV196618:NJV196764 NTR196618:NTR196764 ODN196618:ODN196764 ONJ196618:ONJ196764 OXF196618:OXF196764 PHB196618:PHB196764 PQX196618:PQX196764 QAT196618:QAT196764 QKP196618:QKP196764 QUL196618:QUL196764 REH196618:REH196764 ROD196618:ROD196764 RXZ196618:RXZ196764 SHV196618:SHV196764 SRR196618:SRR196764 TBN196618:TBN196764 TLJ196618:TLJ196764 TVF196618:TVF196764 UFB196618:UFB196764 UOX196618:UOX196764 UYT196618:UYT196764 VIP196618:VIP196764 VSL196618:VSL196764 WCH196618:WCH196764 WMD196618:WMD196764 WVZ196618:WVZ196764 D262261:E262407 JN262154:JN262300 TJ262154:TJ262300 ADF262154:ADF262300 ANB262154:ANB262300 AWX262154:AWX262300 BGT262154:BGT262300 BQP262154:BQP262300 CAL262154:CAL262300 CKH262154:CKH262300 CUD262154:CUD262300 DDZ262154:DDZ262300 DNV262154:DNV262300 DXR262154:DXR262300 EHN262154:EHN262300 ERJ262154:ERJ262300 FBF262154:FBF262300 FLB262154:FLB262300 FUX262154:FUX262300 GET262154:GET262300 GOP262154:GOP262300 GYL262154:GYL262300 HIH262154:HIH262300 HSD262154:HSD262300 IBZ262154:IBZ262300 ILV262154:ILV262300 IVR262154:IVR262300 JFN262154:JFN262300 JPJ262154:JPJ262300 JZF262154:JZF262300 KJB262154:KJB262300 KSX262154:KSX262300 LCT262154:LCT262300 LMP262154:LMP262300 LWL262154:LWL262300 MGH262154:MGH262300 MQD262154:MQD262300 MZZ262154:MZZ262300 NJV262154:NJV262300 NTR262154:NTR262300 ODN262154:ODN262300 ONJ262154:ONJ262300 OXF262154:OXF262300 PHB262154:PHB262300 PQX262154:PQX262300 QAT262154:QAT262300 QKP262154:QKP262300 QUL262154:QUL262300 REH262154:REH262300 ROD262154:ROD262300 RXZ262154:RXZ262300 SHV262154:SHV262300 SRR262154:SRR262300 TBN262154:TBN262300 TLJ262154:TLJ262300 TVF262154:TVF262300 UFB262154:UFB262300 UOX262154:UOX262300 UYT262154:UYT262300 VIP262154:VIP262300 VSL262154:VSL262300 WCH262154:WCH262300 WMD262154:WMD262300 WVZ262154:WVZ262300 D327797:E327943 JN327690:JN327836 TJ327690:TJ327836 ADF327690:ADF327836 ANB327690:ANB327836 AWX327690:AWX327836 BGT327690:BGT327836 BQP327690:BQP327836 CAL327690:CAL327836 CKH327690:CKH327836 CUD327690:CUD327836 DDZ327690:DDZ327836 DNV327690:DNV327836 DXR327690:DXR327836 EHN327690:EHN327836 ERJ327690:ERJ327836 FBF327690:FBF327836 FLB327690:FLB327836 FUX327690:FUX327836 GET327690:GET327836 GOP327690:GOP327836 GYL327690:GYL327836 HIH327690:HIH327836 HSD327690:HSD327836 IBZ327690:IBZ327836 ILV327690:ILV327836 IVR327690:IVR327836 JFN327690:JFN327836 JPJ327690:JPJ327836 JZF327690:JZF327836 KJB327690:KJB327836 KSX327690:KSX327836 LCT327690:LCT327836 LMP327690:LMP327836 LWL327690:LWL327836 MGH327690:MGH327836 MQD327690:MQD327836 MZZ327690:MZZ327836 NJV327690:NJV327836 NTR327690:NTR327836 ODN327690:ODN327836 ONJ327690:ONJ327836 OXF327690:OXF327836 PHB327690:PHB327836 PQX327690:PQX327836 QAT327690:QAT327836 QKP327690:QKP327836 QUL327690:QUL327836 REH327690:REH327836 ROD327690:ROD327836 RXZ327690:RXZ327836 SHV327690:SHV327836 SRR327690:SRR327836 TBN327690:TBN327836 TLJ327690:TLJ327836 TVF327690:TVF327836 UFB327690:UFB327836 UOX327690:UOX327836 UYT327690:UYT327836 VIP327690:VIP327836 VSL327690:VSL327836 WCH327690:WCH327836 WMD327690:WMD327836 WVZ327690:WVZ327836 D393333:E393479 JN393226:JN393372 TJ393226:TJ393372 ADF393226:ADF393372 ANB393226:ANB393372 AWX393226:AWX393372 BGT393226:BGT393372 BQP393226:BQP393372 CAL393226:CAL393372 CKH393226:CKH393372 CUD393226:CUD393372 DDZ393226:DDZ393372 DNV393226:DNV393372 DXR393226:DXR393372 EHN393226:EHN393372 ERJ393226:ERJ393372 FBF393226:FBF393372 FLB393226:FLB393372 FUX393226:FUX393372 GET393226:GET393372 GOP393226:GOP393372 GYL393226:GYL393372 HIH393226:HIH393372 HSD393226:HSD393372 IBZ393226:IBZ393372 ILV393226:ILV393372 IVR393226:IVR393372 JFN393226:JFN393372 JPJ393226:JPJ393372 JZF393226:JZF393372 KJB393226:KJB393372 KSX393226:KSX393372 LCT393226:LCT393372 LMP393226:LMP393372 LWL393226:LWL393372 MGH393226:MGH393372 MQD393226:MQD393372 MZZ393226:MZZ393372 NJV393226:NJV393372 NTR393226:NTR393372 ODN393226:ODN393372 ONJ393226:ONJ393372 OXF393226:OXF393372 PHB393226:PHB393372 PQX393226:PQX393372 QAT393226:QAT393372 QKP393226:QKP393372 QUL393226:QUL393372 REH393226:REH393372 ROD393226:ROD393372 RXZ393226:RXZ393372 SHV393226:SHV393372 SRR393226:SRR393372 TBN393226:TBN393372 TLJ393226:TLJ393372 TVF393226:TVF393372 UFB393226:UFB393372 UOX393226:UOX393372 UYT393226:UYT393372 VIP393226:VIP393372 VSL393226:VSL393372 WCH393226:WCH393372 WMD393226:WMD393372 WVZ393226:WVZ393372 D458869:E459015 JN458762:JN458908 TJ458762:TJ458908 ADF458762:ADF458908 ANB458762:ANB458908 AWX458762:AWX458908 BGT458762:BGT458908 BQP458762:BQP458908 CAL458762:CAL458908 CKH458762:CKH458908 CUD458762:CUD458908 DDZ458762:DDZ458908 DNV458762:DNV458908 DXR458762:DXR458908 EHN458762:EHN458908 ERJ458762:ERJ458908 FBF458762:FBF458908 FLB458762:FLB458908 FUX458762:FUX458908 GET458762:GET458908 GOP458762:GOP458908 GYL458762:GYL458908 HIH458762:HIH458908 HSD458762:HSD458908 IBZ458762:IBZ458908 ILV458762:ILV458908 IVR458762:IVR458908 JFN458762:JFN458908 JPJ458762:JPJ458908 JZF458762:JZF458908 KJB458762:KJB458908 KSX458762:KSX458908 LCT458762:LCT458908 LMP458762:LMP458908 LWL458762:LWL458908 MGH458762:MGH458908 MQD458762:MQD458908 MZZ458762:MZZ458908 NJV458762:NJV458908 NTR458762:NTR458908 ODN458762:ODN458908 ONJ458762:ONJ458908 OXF458762:OXF458908 PHB458762:PHB458908 PQX458762:PQX458908 QAT458762:QAT458908 QKP458762:QKP458908 QUL458762:QUL458908 REH458762:REH458908 ROD458762:ROD458908 RXZ458762:RXZ458908 SHV458762:SHV458908 SRR458762:SRR458908 TBN458762:TBN458908 TLJ458762:TLJ458908 TVF458762:TVF458908 UFB458762:UFB458908 UOX458762:UOX458908 UYT458762:UYT458908 VIP458762:VIP458908 VSL458762:VSL458908 WCH458762:WCH458908 WMD458762:WMD458908 WVZ458762:WVZ458908 D524405:E524551 JN524298:JN524444 TJ524298:TJ524444 ADF524298:ADF524444 ANB524298:ANB524444 AWX524298:AWX524444 BGT524298:BGT524444 BQP524298:BQP524444 CAL524298:CAL524444 CKH524298:CKH524444 CUD524298:CUD524444 DDZ524298:DDZ524444 DNV524298:DNV524444 DXR524298:DXR524444 EHN524298:EHN524444 ERJ524298:ERJ524444 FBF524298:FBF524444 FLB524298:FLB524444 FUX524298:FUX524444 GET524298:GET524444 GOP524298:GOP524444 GYL524298:GYL524444 HIH524298:HIH524444 HSD524298:HSD524444 IBZ524298:IBZ524444 ILV524298:ILV524444 IVR524298:IVR524444 JFN524298:JFN524444 JPJ524298:JPJ524444 JZF524298:JZF524444 KJB524298:KJB524444 KSX524298:KSX524444 LCT524298:LCT524444 LMP524298:LMP524444 LWL524298:LWL524444 MGH524298:MGH524444 MQD524298:MQD524444 MZZ524298:MZZ524444 NJV524298:NJV524444 NTR524298:NTR524444 ODN524298:ODN524444 ONJ524298:ONJ524444 OXF524298:OXF524444 PHB524298:PHB524444 PQX524298:PQX524444 QAT524298:QAT524444 QKP524298:QKP524444 QUL524298:QUL524444 REH524298:REH524444 ROD524298:ROD524444 RXZ524298:RXZ524444 SHV524298:SHV524444 SRR524298:SRR524444 TBN524298:TBN524444 TLJ524298:TLJ524444 TVF524298:TVF524444 UFB524298:UFB524444 UOX524298:UOX524444 UYT524298:UYT524444 VIP524298:VIP524444 VSL524298:VSL524444 WCH524298:WCH524444 WMD524298:WMD524444 WVZ524298:WVZ524444 D589941:E590087 JN589834:JN589980 TJ589834:TJ589980 ADF589834:ADF589980 ANB589834:ANB589980 AWX589834:AWX589980 BGT589834:BGT589980 BQP589834:BQP589980 CAL589834:CAL589980 CKH589834:CKH589980 CUD589834:CUD589980 DDZ589834:DDZ589980 DNV589834:DNV589980 DXR589834:DXR589980 EHN589834:EHN589980 ERJ589834:ERJ589980 FBF589834:FBF589980 FLB589834:FLB589980 FUX589834:FUX589980 GET589834:GET589980 GOP589834:GOP589980 GYL589834:GYL589980 HIH589834:HIH589980 HSD589834:HSD589980 IBZ589834:IBZ589980 ILV589834:ILV589980 IVR589834:IVR589980 JFN589834:JFN589980 JPJ589834:JPJ589980 JZF589834:JZF589980 KJB589834:KJB589980 KSX589834:KSX589980 LCT589834:LCT589980 LMP589834:LMP589980 LWL589834:LWL589980 MGH589834:MGH589980 MQD589834:MQD589980 MZZ589834:MZZ589980 NJV589834:NJV589980 NTR589834:NTR589980 ODN589834:ODN589980 ONJ589834:ONJ589980 OXF589834:OXF589980 PHB589834:PHB589980 PQX589834:PQX589980 QAT589834:QAT589980 QKP589834:QKP589980 QUL589834:QUL589980 REH589834:REH589980 ROD589834:ROD589980 RXZ589834:RXZ589980 SHV589834:SHV589980 SRR589834:SRR589980 TBN589834:TBN589980 TLJ589834:TLJ589980 TVF589834:TVF589980 UFB589834:UFB589980 UOX589834:UOX589980 UYT589834:UYT589980 VIP589834:VIP589980 VSL589834:VSL589980 WCH589834:WCH589980 WMD589834:WMD589980 WVZ589834:WVZ589980 D655477:E655623 JN655370:JN655516 TJ655370:TJ655516 ADF655370:ADF655516 ANB655370:ANB655516 AWX655370:AWX655516 BGT655370:BGT655516 BQP655370:BQP655516 CAL655370:CAL655516 CKH655370:CKH655516 CUD655370:CUD655516 DDZ655370:DDZ655516 DNV655370:DNV655516 DXR655370:DXR655516 EHN655370:EHN655516 ERJ655370:ERJ655516 FBF655370:FBF655516 FLB655370:FLB655516 FUX655370:FUX655516 GET655370:GET655516 GOP655370:GOP655516 GYL655370:GYL655516 HIH655370:HIH655516 HSD655370:HSD655516 IBZ655370:IBZ655516 ILV655370:ILV655516 IVR655370:IVR655516 JFN655370:JFN655516 JPJ655370:JPJ655516 JZF655370:JZF655516 KJB655370:KJB655516 KSX655370:KSX655516 LCT655370:LCT655516 LMP655370:LMP655516 LWL655370:LWL655516 MGH655370:MGH655516 MQD655370:MQD655516 MZZ655370:MZZ655516 NJV655370:NJV655516 NTR655370:NTR655516 ODN655370:ODN655516 ONJ655370:ONJ655516 OXF655370:OXF655516 PHB655370:PHB655516 PQX655370:PQX655516 QAT655370:QAT655516 QKP655370:QKP655516 QUL655370:QUL655516 REH655370:REH655516 ROD655370:ROD655516 RXZ655370:RXZ655516 SHV655370:SHV655516 SRR655370:SRR655516 TBN655370:TBN655516 TLJ655370:TLJ655516 TVF655370:TVF655516 UFB655370:UFB655516 UOX655370:UOX655516 UYT655370:UYT655516 VIP655370:VIP655516 VSL655370:VSL655516 WCH655370:WCH655516 WMD655370:WMD655516 WVZ655370:WVZ655516 D721013:E721159 JN720906:JN721052 TJ720906:TJ721052 ADF720906:ADF721052 ANB720906:ANB721052 AWX720906:AWX721052 BGT720906:BGT721052 BQP720906:BQP721052 CAL720906:CAL721052 CKH720906:CKH721052 CUD720906:CUD721052 DDZ720906:DDZ721052 DNV720906:DNV721052 DXR720906:DXR721052 EHN720906:EHN721052 ERJ720906:ERJ721052 FBF720906:FBF721052 FLB720906:FLB721052 FUX720906:FUX721052 GET720906:GET721052 GOP720906:GOP721052 GYL720906:GYL721052 HIH720906:HIH721052 HSD720906:HSD721052 IBZ720906:IBZ721052 ILV720906:ILV721052 IVR720906:IVR721052 JFN720906:JFN721052 JPJ720906:JPJ721052 JZF720906:JZF721052 KJB720906:KJB721052 KSX720906:KSX721052 LCT720906:LCT721052 LMP720906:LMP721052 LWL720906:LWL721052 MGH720906:MGH721052 MQD720906:MQD721052 MZZ720906:MZZ721052 NJV720906:NJV721052 NTR720906:NTR721052 ODN720906:ODN721052 ONJ720906:ONJ721052 OXF720906:OXF721052 PHB720906:PHB721052 PQX720906:PQX721052 QAT720906:QAT721052 QKP720906:QKP721052 QUL720906:QUL721052 REH720906:REH721052 ROD720906:ROD721052 RXZ720906:RXZ721052 SHV720906:SHV721052 SRR720906:SRR721052 TBN720906:TBN721052 TLJ720906:TLJ721052 TVF720906:TVF721052 UFB720906:UFB721052 UOX720906:UOX721052 UYT720906:UYT721052 VIP720906:VIP721052 VSL720906:VSL721052 WCH720906:WCH721052 WMD720906:WMD721052 WVZ720906:WVZ721052 D786549:E786695 JN786442:JN786588 TJ786442:TJ786588 ADF786442:ADF786588 ANB786442:ANB786588 AWX786442:AWX786588 BGT786442:BGT786588 BQP786442:BQP786588 CAL786442:CAL786588 CKH786442:CKH786588 CUD786442:CUD786588 DDZ786442:DDZ786588 DNV786442:DNV786588 DXR786442:DXR786588 EHN786442:EHN786588 ERJ786442:ERJ786588 FBF786442:FBF786588 FLB786442:FLB786588 FUX786442:FUX786588 GET786442:GET786588 GOP786442:GOP786588 GYL786442:GYL786588 HIH786442:HIH786588 HSD786442:HSD786588 IBZ786442:IBZ786588 ILV786442:ILV786588 IVR786442:IVR786588 JFN786442:JFN786588 JPJ786442:JPJ786588 JZF786442:JZF786588 KJB786442:KJB786588 KSX786442:KSX786588 LCT786442:LCT786588 LMP786442:LMP786588 LWL786442:LWL786588 MGH786442:MGH786588 MQD786442:MQD786588 MZZ786442:MZZ786588 NJV786442:NJV786588 NTR786442:NTR786588 ODN786442:ODN786588 ONJ786442:ONJ786588 OXF786442:OXF786588 PHB786442:PHB786588 PQX786442:PQX786588 QAT786442:QAT786588 QKP786442:QKP786588 QUL786442:QUL786588 REH786442:REH786588 ROD786442:ROD786588 RXZ786442:RXZ786588 SHV786442:SHV786588 SRR786442:SRR786588 TBN786442:TBN786588 TLJ786442:TLJ786588 TVF786442:TVF786588 UFB786442:UFB786588 UOX786442:UOX786588 UYT786442:UYT786588 VIP786442:VIP786588 VSL786442:VSL786588 WCH786442:WCH786588 WMD786442:WMD786588 WVZ786442:WVZ786588 D852085:E852231 JN851978:JN852124 TJ851978:TJ852124 ADF851978:ADF852124 ANB851978:ANB852124 AWX851978:AWX852124 BGT851978:BGT852124 BQP851978:BQP852124 CAL851978:CAL852124 CKH851978:CKH852124 CUD851978:CUD852124 DDZ851978:DDZ852124 DNV851978:DNV852124 DXR851978:DXR852124 EHN851978:EHN852124 ERJ851978:ERJ852124 FBF851978:FBF852124 FLB851978:FLB852124 FUX851978:FUX852124 GET851978:GET852124 GOP851978:GOP852124 GYL851978:GYL852124 HIH851978:HIH852124 HSD851978:HSD852124 IBZ851978:IBZ852124 ILV851978:ILV852124 IVR851978:IVR852124 JFN851978:JFN852124 JPJ851978:JPJ852124 JZF851978:JZF852124 KJB851978:KJB852124 KSX851978:KSX852124 LCT851978:LCT852124 LMP851978:LMP852124 LWL851978:LWL852124 MGH851978:MGH852124 MQD851978:MQD852124 MZZ851978:MZZ852124 NJV851978:NJV852124 NTR851978:NTR852124 ODN851978:ODN852124 ONJ851978:ONJ852124 OXF851978:OXF852124 PHB851978:PHB852124 PQX851978:PQX852124 QAT851978:QAT852124 QKP851978:QKP852124 QUL851978:QUL852124 REH851978:REH852124 ROD851978:ROD852124 RXZ851978:RXZ852124 SHV851978:SHV852124 SRR851978:SRR852124 TBN851978:TBN852124 TLJ851978:TLJ852124 TVF851978:TVF852124 UFB851978:UFB852124 UOX851978:UOX852124 UYT851978:UYT852124 VIP851978:VIP852124 VSL851978:VSL852124 WCH851978:WCH852124 WMD851978:WMD852124 WVZ851978:WVZ852124 D917621:E917767 JN917514:JN917660 TJ917514:TJ917660 ADF917514:ADF917660 ANB917514:ANB917660 AWX917514:AWX917660 BGT917514:BGT917660 BQP917514:BQP917660 CAL917514:CAL917660 CKH917514:CKH917660 CUD917514:CUD917660 DDZ917514:DDZ917660 DNV917514:DNV917660 DXR917514:DXR917660 EHN917514:EHN917660 ERJ917514:ERJ917660 FBF917514:FBF917660 FLB917514:FLB917660 FUX917514:FUX917660 GET917514:GET917660 GOP917514:GOP917660 GYL917514:GYL917660 HIH917514:HIH917660 HSD917514:HSD917660 IBZ917514:IBZ917660 ILV917514:ILV917660 IVR917514:IVR917660 JFN917514:JFN917660 JPJ917514:JPJ917660 JZF917514:JZF917660 KJB917514:KJB917660 KSX917514:KSX917660 LCT917514:LCT917660 LMP917514:LMP917660 LWL917514:LWL917660 MGH917514:MGH917660 MQD917514:MQD917660 MZZ917514:MZZ917660 NJV917514:NJV917660 NTR917514:NTR917660 ODN917514:ODN917660 ONJ917514:ONJ917660 OXF917514:OXF917660 PHB917514:PHB917660 PQX917514:PQX917660 QAT917514:QAT917660 QKP917514:QKP917660 QUL917514:QUL917660 REH917514:REH917660 ROD917514:ROD917660 RXZ917514:RXZ917660 SHV917514:SHV917660 SRR917514:SRR917660 TBN917514:TBN917660 TLJ917514:TLJ917660 TVF917514:TVF917660 UFB917514:UFB917660 UOX917514:UOX917660 UYT917514:UYT917660 VIP917514:VIP917660 VSL917514:VSL917660 WCH917514:WCH917660 WMD917514:WMD917660 WVZ917514:WVZ917660 D983157:E983303 JN983050:JN983196 TJ983050:TJ983196 ADF983050:ADF983196 ANB983050:ANB983196 AWX983050:AWX983196 BGT983050:BGT983196 BQP983050:BQP983196 CAL983050:CAL983196 CKH983050:CKH983196 CUD983050:CUD983196 DDZ983050:DDZ983196 DNV983050:DNV983196 DXR983050:DXR983196 EHN983050:EHN983196 ERJ983050:ERJ983196 FBF983050:FBF983196 FLB983050:FLB983196 FUX983050:FUX983196 GET983050:GET983196 GOP983050:GOP983196 GYL983050:GYL983196 HIH983050:HIH983196 HSD983050:HSD983196 IBZ983050:IBZ983196 ILV983050:ILV983196 IVR983050:IVR983196 JFN983050:JFN983196 JPJ983050:JPJ983196 JZF983050:JZF983196 KJB983050:KJB983196 KSX983050:KSX983196 LCT983050:LCT983196 LMP983050:LMP983196 LWL983050:LWL983196 MGH983050:MGH983196 MQD983050:MQD983196 MZZ983050:MZZ983196 NJV983050:NJV983196 NTR983050:NTR983196 ODN983050:ODN983196 ONJ983050:ONJ983196 OXF983050:OXF983196 PHB983050:PHB983196 PQX983050:PQX983196 QAT983050:QAT983196 QKP983050:QKP983196 QUL983050:QUL983196 REH983050:REH983196 ROD983050:ROD983196 RXZ983050:RXZ983196 SHV983050:SHV983196 SRR983050:SRR983196 TBN983050:TBN983196 TLJ983050:TLJ983196 TVF983050:TVF983196 UFB983050:UFB983196 UOX983050:UOX983196 UYT983050:UYT983196 VIP983050:VIP983196 VSL983050:VSL983196 WCH983050:WCH983196 WMD983050:WMD983196 WVZ983050:WVZ983196" xr:uid="{00000000-0002-0000-0F00-000009000000}">
      <formula1>Коефицијент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99"/>
  <sheetViews>
    <sheetView topLeftCell="A109" workbookViewId="0">
      <selection activeCell="I20" sqref="I20"/>
    </sheetView>
  </sheetViews>
  <sheetFormatPr defaultRowHeight="18"/>
  <sheetData>
    <row r="1" spans="1:18">
      <c r="B1" s="385" t="s">
        <v>612</v>
      </c>
      <c r="C1" s="402" t="s">
        <v>348</v>
      </c>
      <c r="D1" s="401"/>
      <c r="E1" s="401"/>
      <c r="F1" s="401"/>
      <c r="G1" s="401"/>
    </row>
    <row r="2" spans="1:18">
      <c r="B2" s="385" t="s">
        <v>490</v>
      </c>
      <c r="C2" s="402" t="s">
        <v>352</v>
      </c>
      <c r="D2" s="401"/>
      <c r="E2" s="401"/>
      <c r="F2" s="401"/>
      <c r="G2" s="401"/>
      <c r="H2" s="171" t="s">
        <v>392</v>
      </c>
      <c r="I2" s="396"/>
      <c r="J2" s="386"/>
      <c r="K2" s="171"/>
    </row>
    <row r="3" spans="1:18">
      <c r="B3" s="385" t="s">
        <v>492</v>
      </c>
      <c r="C3" s="402" t="s">
        <v>350</v>
      </c>
      <c r="D3" s="401"/>
      <c r="E3" s="401"/>
      <c r="F3" s="401"/>
      <c r="G3" s="401"/>
      <c r="I3" s="397" t="s">
        <v>493</v>
      </c>
      <c r="J3" s="266"/>
      <c r="K3" s="266"/>
    </row>
    <row r="4" spans="1:18">
      <c r="B4" s="385" t="s">
        <v>494</v>
      </c>
      <c r="C4" s="970">
        <v>451</v>
      </c>
      <c r="D4" s="970"/>
    </row>
    <row r="7" spans="1:18" ht="19.2">
      <c r="C7" s="951" t="s">
        <v>613</v>
      </c>
      <c r="D7" s="951"/>
      <c r="E7" s="951"/>
      <c r="F7" s="951"/>
      <c r="G7" s="951"/>
      <c r="H7" s="403">
        <v>71.67</v>
      </c>
    </row>
    <row r="9" spans="1:18" ht="91.8">
      <c r="A9" s="387" t="s">
        <v>505</v>
      </c>
      <c r="B9" s="388" t="s">
        <v>506</v>
      </c>
      <c r="C9" s="389" t="s">
        <v>507</v>
      </c>
      <c r="D9" s="389" t="s">
        <v>614</v>
      </c>
      <c r="E9" s="389" t="s">
        <v>510</v>
      </c>
      <c r="F9" s="389" t="s">
        <v>615</v>
      </c>
      <c r="G9" s="390" t="s">
        <v>512</v>
      </c>
      <c r="H9" s="390" t="s">
        <v>616</v>
      </c>
      <c r="I9" s="398" t="s">
        <v>617</v>
      </c>
    </row>
    <row r="10" spans="1:18">
      <c r="A10" s="357">
        <v>1</v>
      </c>
      <c r="B10" s="404" t="s">
        <v>530</v>
      </c>
      <c r="C10" s="404">
        <v>7</v>
      </c>
      <c r="D10" s="404">
        <v>17.32</v>
      </c>
      <c r="E10" s="404">
        <v>2.89</v>
      </c>
      <c r="F10" s="404"/>
      <c r="G10" s="404">
        <v>26</v>
      </c>
      <c r="H10" s="404">
        <v>16.670000000000002</v>
      </c>
      <c r="I10" s="404" t="s">
        <v>294</v>
      </c>
      <c r="P10" s="223">
        <v>17.32</v>
      </c>
      <c r="Q10" s="223">
        <v>1</v>
      </c>
      <c r="R10" s="223">
        <v>0.69</v>
      </c>
    </row>
    <row r="11" spans="1:18">
      <c r="A11" s="357">
        <v>2</v>
      </c>
      <c r="B11" s="391" t="s">
        <v>113</v>
      </c>
      <c r="C11" s="404">
        <v>6</v>
      </c>
      <c r="D11" s="404">
        <v>14.88</v>
      </c>
      <c r="E11" s="391">
        <v>1.64</v>
      </c>
      <c r="F11" s="404">
        <v>0.6</v>
      </c>
      <c r="G11" s="391">
        <v>34</v>
      </c>
      <c r="H11" s="391">
        <v>11</v>
      </c>
      <c r="I11" s="391" t="s">
        <v>294</v>
      </c>
      <c r="P11" s="223">
        <v>14.88</v>
      </c>
      <c r="Q11" s="223">
        <v>2</v>
      </c>
      <c r="R11" s="223">
        <v>0.6</v>
      </c>
    </row>
    <row r="12" spans="1:18">
      <c r="A12" s="357">
        <v>3</v>
      </c>
      <c r="B12" s="404" t="s">
        <v>569</v>
      </c>
      <c r="C12" s="404">
        <v>7</v>
      </c>
      <c r="D12" s="404">
        <v>17.32</v>
      </c>
      <c r="E12" s="404">
        <v>1.91</v>
      </c>
      <c r="F12" s="404"/>
      <c r="G12" s="404">
        <v>24</v>
      </c>
      <c r="H12" s="404">
        <v>11</v>
      </c>
      <c r="I12" s="404" t="s">
        <v>294</v>
      </c>
      <c r="P12" s="223">
        <v>13.73</v>
      </c>
      <c r="Q12" s="223">
        <v>3</v>
      </c>
    </row>
    <row r="13" spans="1:18">
      <c r="A13" s="357">
        <v>4</v>
      </c>
      <c r="B13" s="391" t="s">
        <v>101</v>
      </c>
      <c r="C13" s="404">
        <v>7</v>
      </c>
      <c r="D13" s="404">
        <v>17.32</v>
      </c>
      <c r="E13" s="391">
        <v>1.91</v>
      </c>
      <c r="F13" s="404">
        <v>0.69</v>
      </c>
      <c r="G13" s="391">
        <v>15</v>
      </c>
      <c r="H13" s="391">
        <v>11</v>
      </c>
      <c r="I13" s="391" t="s">
        <v>294</v>
      </c>
      <c r="P13" s="223">
        <v>13.65</v>
      </c>
      <c r="Q13" s="223">
        <v>4</v>
      </c>
      <c r="R13" s="223">
        <v>0.55000000000000004</v>
      </c>
    </row>
    <row r="14" spans="1:18">
      <c r="A14" s="357">
        <v>5</v>
      </c>
      <c r="B14" s="404" t="s">
        <v>109</v>
      </c>
      <c r="C14" s="404">
        <v>7</v>
      </c>
      <c r="D14" s="404">
        <v>17.32</v>
      </c>
      <c r="E14" s="404">
        <v>1.91</v>
      </c>
      <c r="F14" s="404">
        <v>0.69</v>
      </c>
      <c r="G14" s="404">
        <v>18</v>
      </c>
      <c r="H14" s="404">
        <v>11</v>
      </c>
      <c r="I14" s="404" t="s">
        <v>260</v>
      </c>
      <c r="P14" s="223">
        <v>13.42</v>
      </c>
      <c r="Q14" s="223">
        <v>5</v>
      </c>
      <c r="R14" s="223">
        <v>0.54</v>
      </c>
    </row>
    <row r="15" spans="1:18">
      <c r="A15" s="357">
        <v>6</v>
      </c>
      <c r="B15" s="391" t="s">
        <v>568</v>
      </c>
      <c r="C15" s="404">
        <v>6</v>
      </c>
      <c r="D15" s="404">
        <v>14.88</v>
      </c>
      <c r="E15" s="391">
        <v>1.64</v>
      </c>
      <c r="F15" s="404">
        <v>0.6</v>
      </c>
      <c r="G15" s="391">
        <v>28</v>
      </c>
      <c r="H15" s="391">
        <v>11</v>
      </c>
      <c r="I15" s="391" t="s">
        <v>260</v>
      </c>
      <c r="P15" s="223">
        <v>11.15</v>
      </c>
      <c r="Q15" s="223">
        <v>6</v>
      </c>
    </row>
    <row r="16" spans="1:18">
      <c r="A16" s="357">
        <v>7</v>
      </c>
      <c r="B16" s="394"/>
      <c r="C16" s="391"/>
      <c r="D16" s="391"/>
      <c r="E16" s="391"/>
      <c r="F16" s="391"/>
      <c r="G16" s="391"/>
      <c r="H16" s="391"/>
      <c r="I16" s="399"/>
      <c r="P16" s="223">
        <v>9.85</v>
      </c>
      <c r="Q16" s="223">
        <v>7</v>
      </c>
    </row>
    <row r="17" spans="1:16">
      <c r="A17" s="357">
        <v>8</v>
      </c>
      <c r="B17" s="394"/>
      <c r="C17" s="391"/>
      <c r="D17" s="391"/>
      <c r="E17" s="391"/>
      <c r="F17" s="391"/>
      <c r="G17" s="391"/>
      <c r="H17" s="391"/>
      <c r="I17" s="399"/>
      <c r="P17" s="223">
        <v>9.16</v>
      </c>
    </row>
    <row r="18" spans="1:16">
      <c r="A18" s="357">
        <v>9</v>
      </c>
      <c r="B18" s="394"/>
      <c r="C18" s="391"/>
      <c r="D18" s="391"/>
      <c r="E18" s="391"/>
      <c r="F18" s="391"/>
      <c r="G18" s="391"/>
      <c r="H18" s="391"/>
      <c r="I18" s="399"/>
      <c r="P18" s="223">
        <v>8.6199999999999992</v>
      </c>
    </row>
    <row r="19" spans="1:16">
      <c r="A19" s="357">
        <v>10</v>
      </c>
      <c r="B19" s="394"/>
      <c r="C19" s="391"/>
      <c r="D19" s="391"/>
      <c r="E19" s="391"/>
      <c r="F19" s="391"/>
      <c r="G19" s="391"/>
      <c r="H19" s="391"/>
      <c r="I19" s="399"/>
      <c r="P19" s="223">
        <v>7.82</v>
      </c>
    </row>
    <row r="20" spans="1:16">
      <c r="A20" s="357">
        <v>11</v>
      </c>
      <c r="B20" s="394"/>
      <c r="C20" s="391"/>
      <c r="D20" s="391"/>
      <c r="E20" s="391"/>
      <c r="F20" s="391"/>
      <c r="G20" s="391"/>
      <c r="H20" s="391"/>
      <c r="I20" s="399"/>
      <c r="P20" s="223">
        <v>6.83</v>
      </c>
    </row>
    <row r="21" spans="1:16">
      <c r="A21" s="357">
        <v>12</v>
      </c>
      <c r="B21" s="394"/>
      <c r="C21" s="391"/>
      <c r="D21" s="391"/>
      <c r="E21" s="391"/>
      <c r="F21" s="391"/>
      <c r="G21" s="391"/>
      <c r="H21" s="391"/>
      <c r="I21" s="399"/>
      <c r="P21" s="223">
        <v>6.3</v>
      </c>
    </row>
    <row r="22" spans="1:16">
      <c r="A22" s="357">
        <v>13</v>
      </c>
      <c r="B22" s="394"/>
      <c r="C22" s="391"/>
      <c r="D22" s="391"/>
      <c r="E22" s="391"/>
      <c r="F22" s="391"/>
      <c r="G22" s="391"/>
      <c r="H22" s="391"/>
      <c r="I22" s="399"/>
      <c r="P22" s="223">
        <v>5.99</v>
      </c>
    </row>
    <row r="23" spans="1:16">
      <c r="A23" s="357">
        <v>14</v>
      </c>
      <c r="B23" s="394"/>
      <c r="C23" s="391"/>
      <c r="D23" s="391"/>
      <c r="E23" s="391"/>
      <c r="F23" s="391"/>
      <c r="G23" s="391"/>
      <c r="H23" s="391"/>
      <c r="I23" s="399"/>
    </row>
    <row r="24" spans="1:16">
      <c r="A24" s="357">
        <v>15</v>
      </c>
      <c r="B24" s="394"/>
      <c r="C24" s="391"/>
      <c r="D24" s="391"/>
      <c r="E24" s="391"/>
      <c r="F24" s="391"/>
      <c r="G24" s="391"/>
      <c r="H24" s="391"/>
      <c r="I24" s="399"/>
    </row>
    <row r="25" spans="1:16">
      <c r="A25" s="357">
        <v>16</v>
      </c>
      <c r="B25" s="394"/>
      <c r="C25" s="391"/>
      <c r="D25" s="391"/>
      <c r="E25" s="391"/>
      <c r="F25" s="391"/>
      <c r="G25" s="391"/>
      <c r="H25" s="391"/>
      <c r="I25" s="399"/>
    </row>
    <row r="26" spans="1:16">
      <c r="A26" s="357">
        <v>17</v>
      </c>
      <c r="B26" s="394"/>
      <c r="C26" s="391"/>
      <c r="D26" s="391"/>
      <c r="E26" s="391"/>
      <c r="F26" s="391"/>
      <c r="G26" s="391"/>
      <c r="H26" s="391"/>
      <c r="I26" s="399"/>
    </row>
    <row r="27" spans="1:16">
      <c r="A27" s="357">
        <v>18</v>
      </c>
      <c r="B27" s="394"/>
      <c r="C27" s="391"/>
      <c r="D27" s="391"/>
      <c r="E27" s="391"/>
      <c r="F27" s="391"/>
      <c r="G27" s="391"/>
      <c r="H27" s="391"/>
      <c r="I27" s="399"/>
    </row>
    <row r="28" spans="1:16">
      <c r="A28" s="357">
        <v>19</v>
      </c>
      <c r="B28" s="394"/>
      <c r="C28" s="391"/>
      <c r="D28" s="391"/>
      <c r="E28" s="391"/>
      <c r="F28" s="391"/>
      <c r="G28" s="391"/>
      <c r="H28" s="391"/>
      <c r="I28" s="399"/>
    </row>
    <row r="29" spans="1:16">
      <c r="A29" s="357">
        <v>20</v>
      </c>
      <c r="B29" s="394"/>
      <c r="C29" s="391"/>
      <c r="D29" s="391"/>
      <c r="E29" s="391"/>
      <c r="F29" s="391"/>
      <c r="G29" s="391"/>
      <c r="H29" s="391"/>
      <c r="I29" s="399"/>
    </row>
    <row r="30" spans="1:16">
      <c r="A30" s="357">
        <v>21</v>
      </c>
      <c r="B30" s="394"/>
      <c r="C30" s="391"/>
      <c r="D30" s="391"/>
      <c r="E30" s="391"/>
      <c r="F30" s="391"/>
      <c r="G30" s="391"/>
      <c r="H30" s="391"/>
      <c r="I30" s="399"/>
    </row>
    <row r="31" spans="1:16">
      <c r="A31" s="357">
        <v>22</v>
      </c>
      <c r="B31" s="394"/>
      <c r="C31" s="391"/>
      <c r="D31" s="391"/>
      <c r="E31" s="391"/>
      <c r="F31" s="391"/>
      <c r="G31" s="391"/>
      <c r="H31" s="391"/>
      <c r="I31" s="399"/>
    </row>
    <row r="32" spans="1:16">
      <c r="A32" s="357">
        <v>23</v>
      </c>
      <c r="B32" s="394"/>
      <c r="C32" s="391"/>
      <c r="D32" s="391"/>
      <c r="E32" s="391"/>
      <c r="F32" s="391"/>
      <c r="G32" s="391"/>
      <c r="H32" s="391"/>
      <c r="I32" s="399"/>
    </row>
    <row r="33" spans="1:9">
      <c r="A33" s="357">
        <v>24</v>
      </c>
      <c r="B33" s="394"/>
      <c r="C33" s="391"/>
      <c r="D33" s="391"/>
      <c r="E33" s="391"/>
      <c r="F33" s="391"/>
      <c r="G33" s="391"/>
      <c r="H33" s="391"/>
      <c r="I33" s="399"/>
    </row>
    <row r="34" spans="1:9">
      <c r="A34" s="357">
        <v>25</v>
      </c>
      <c r="B34" s="394"/>
      <c r="C34" s="391"/>
      <c r="D34" s="391"/>
      <c r="E34" s="391"/>
      <c r="F34" s="391"/>
      <c r="G34" s="391"/>
      <c r="H34" s="391"/>
      <c r="I34" s="399"/>
    </row>
    <row r="35" spans="1:9">
      <c r="A35" s="357">
        <v>26</v>
      </c>
      <c r="B35" s="394"/>
      <c r="C35" s="391"/>
      <c r="D35" s="391"/>
      <c r="E35" s="391"/>
      <c r="F35" s="391"/>
      <c r="G35" s="391"/>
      <c r="H35" s="391"/>
      <c r="I35" s="399"/>
    </row>
    <row r="36" spans="1:9">
      <c r="A36" s="357">
        <v>27</v>
      </c>
      <c r="B36" s="394"/>
      <c r="C36" s="391"/>
      <c r="D36" s="391"/>
      <c r="E36" s="391"/>
      <c r="F36" s="391"/>
      <c r="G36" s="391"/>
      <c r="H36" s="391"/>
      <c r="I36" s="399"/>
    </row>
    <row r="37" spans="1:9">
      <c r="A37" s="357">
        <v>28</v>
      </c>
      <c r="B37" s="394"/>
      <c r="C37" s="391"/>
      <c r="D37" s="391"/>
      <c r="E37" s="391"/>
      <c r="F37" s="391"/>
      <c r="G37" s="391"/>
      <c r="H37" s="391"/>
      <c r="I37" s="399"/>
    </row>
    <row r="38" spans="1:9">
      <c r="A38" s="357">
        <v>29</v>
      </c>
      <c r="B38" s="394"/>
      <c r="C38" s="391"/>
      <c r="D38" s="391"/>
      <c r="E38" s="391"/>
      <c r="F38" s="391"/>
      <c r="G38" s="391"/>
      <c r="H38" s="391"/>
      <c r="I38" s="399"/>
    </row>
    <row r="39" spans="1:9">
      <c r="A39" s="357">
        <v>30</v>
      </c>
      <c r="B39" s="394"/>
      <c r="C39" s="391"/>
      <c r="D39" s="391"/>
      <c r="E39" s="391"/>
      <c r="F39" s="391"/>
      <c r="G39" s="391"/>
      <c r="H39" s="391"/>
      <c r="I39" s="399"/>
    </row>
    <row r="40" spans="1:9">
      <c r="A40" s="357">
        <v>31</v>
      </c>
      <c r="B40" s="394"/>
      <c r="C40" s="391"/>
      <c r="D40" s="391"/>
      <c r="E40" s="391"/>
      <c r="F40" s="391"/>
      <c r="G40" s="391"/>
      <c r="H40" s="391"/>
      <c r="I40" s="399"/>
    </row>
    <row r="41" spans="1:9">
      <c r="A41" s="357">
        <v>32</v>
      </c>
      <c r="B41" s="394"/>
      <c r="C41" s="391"/>
      <c r="D41" s="391"/>
      <c r="E41" s="391"/>
      <c r="F41" s="391"/>
      <c r="G41" s="391"/>
      <c r="H41" s="391"/>
      <c r="I41" s="399"/>
    </row>
    <row r="42" spans="1:9">
      <c r="A42" s="357">
        <v>33</v>
      </c>
      <c r="B42" s="394"/>
      <c r="C42" s="391"/>
      <c r="D42" s="391"/>
      <c r="E42" s="391"/>
      <c r="F42" s="391"/>
      <c r="G42" s="391"/>
      <c r="H42" s="391"/>
      <c r="I42" s="399"/>
    </row>
    <row r="43" spans="1:9">
      <c r="A43" s="357">
        <v>34</v>
      </c>
      <c r="B43" s="394"/>
      <c r="C43" s="391"/>
      <c r="D43" s="391"/>
      <c r="E43" s="391"/>
      <c r="F43" s="391"/>
      <c r="G43" s="391"/>
      <c r="H43" s="391"/>
      <c r="I43" s="399"/>
    </row>
    <row r="44" spans="1:9">
      <c r="A44" s="357">
        <v>35</v>
      </c>
      <c r="B44" s="394"/>
      <c r="C44" s="391"/>
      <c r="D44" s="391"/>
      <c r="E44" s="391"/>
      <c r="F44" s="391"/>
      <c r="G44" s="391"/>
      <c r="H44" s="391"/>
      <c r="I44" s="399"/>
    </row>
    <row r="45" spans="1:9">
      <c r="A45" s="357">
        <v>36</v>
      </c>
      <c r="B45" s="394"/>
      <c r="C45" s="391"/>
      <c r="D45" s="391"/>
      <c r="E45" s="391"/>
      <c r="F45" s="391"/>
      <c r="G45" s="391"/>
      <c r="H45" s="391"/>
      <c r="I45" s="399"/>
    </row>
    <row r="46" spans="1:9">
      <c r="A46" s="357">
        <v>37</v>
      </c>
      <c r="B46" s="394"/>
      <c r="C46" s="391"/>
      <c r="D46" s="391"/>
      <c r="E46" s="391"/>
      <c r="F46" s="391"/>
      <c r="G46" s="391"/>
      <c r="H46" s="391"/>
      <c r="I46" s="399"/>
    </row>
    <row r="47" spans="1:9">
      <c r="A47" s="357">
        <v>38</v>
      </c>
      <c r="B47" s="394"/>
      <c r="C47" s="391"/>
      <c r="D47" s="391"/>
      <c r="E47" s="391"/>
      <c r="F47" s="391"/>
      <c r="G47" s="391"/>
      <c r="H47" s="391"/>
      <c r="I47" s="399"/>
    </row>
    <row r="48" spans="1:9">
      <c r="A48" s="357">
        <v>39</v>
      </c>
      <c r="B48" s="394"/>
      <c r="C48" s="391"/>
      <c r="D48" s="391"/>
      <c r="E48" s="391"/>
      <c r="F48" s="391"/>
      <c r="G48" s="391"/>
      <c r="H48" s="391"/>
      <c r="I48" s="399"/>
    </row>
    <row r="49" spans="1:9">
      <c r="A49" s="357">
        <v>40</v>
      </c>
      <c r="B49" s="394"/>
      <c r="C49" s="391"/>
      <c r="D49" s="391"/>
      <c r="E49" s="391"/>
      <c r="F49" s="391"/>
      <c r="G49" s="391"/>
      <c r="H49" s="391"/>
      <c r="I49" s="399"/>
    </row>
    <row r="50" spans="1:9">
      <c r="A50" s="357">
        <v>41</v>
      </c>
      <c r="B50" s="394"/>
      <c r="C50" s="391"/>
      <c r="D50" s="391"/>
      <c r="E50" s="391"/>
      <c r="F50" s="391"/>
      <c r="G50" s="391"/>
      <c r="H50" s="391"/>
      <c r="I50" s="399"/>
    </row>
    <row r="51" spans="1:9">
      <c r="A51" s="357">
        <v>42</v>
      </c>
      <c r="B51" s="394"/>
      <c r="C51" s="391"/>
      <c r="D51" s="391"/>
      <c r="E51" s="391"/>
      <c r="F51" s="391"/>
      <c r="G51" s="391"/>
      <c r="H51" s="391"/>
      <c r="I51" s="399"/>
    </row>
    <row r="52" spans="1:9">
      <c r="A52" s="357">
        <v>43</v>
      </c>
      <c r="B52" s="394"/>
      <c r="C52" s="391"/>
      <c r="D52" s="391"/>
      <c r="E52" s="391"/>
      <c r="F52" s="391"/>
      <c r="G52" s="391"/>
      <c r="H52" s="391"/>
      <c r="I52" s="399"/>
    </row>
    <row r="53" spans="1:9">
      <c r="A53" s="357">
        <v>44</v>
      </c>
      <c r="B53" s="394"/>
      <c r="C53" s="391"/>
      <c r="D53" s="391"/>
      <c r="E53" s="391"/>
      <c r="F53" s="391"/>
      <c r="G53" s="391"/>
      <c r="H53" s="391"/>
      <c r="I53" s="399"/>
    </row>
    <row r="54" spans="1:9">
      <c r="A54" s="357">
        <v>45</v>
      </c>
      <c r="B54" s="394"/>
      <c r="C54" s="391"/>
      <c r="D54" s="391"/>
      <c r="E54" s="391"/>
      <c r="F54" s="391"/>
      <c r="G54" s="391"/>
      <c r="H54" s="391"/>
      <c r="I54" s="399"/>
    </row>
    <row r="55" spans="1:9">
      <c r="A55" s="357">
        <v>46</v>
      </c>
      <c r="B55" s="394"/>
      <c r="C55" s="391"/>
      <c r="D55" s="391"/>
      <c r="E55" s="391"/>
      <c r="F55" s="391"/>
      <c r="G55" s="391"/>
      <c r="H55" s="391"/>
      <c r="I55" s="399"/>
    </row>
    <row r="56" spans="1:9">
      <c r="A56" s="357">
        <v>47</v>
      </c>
      <c r="B56" s="394"/>
      <c r="C56" s="391"/>
      <c r="D56" s="391"/>
      <c r="E56" s="391"/>
      <c r="F56" s="391"/>
      <c r="G56" s="391"/>
      <c r="H56" s="391"/>
      <c r="I56" s="399"/>
    </row>
    <row r="57" spans="1:9">
      <c r="A57" s="357">
        <v>48</v>
      </c>
      <c r="B57" s="394"/>
      <c r="C57" s="391"/>
      <c r="D57" s="391"/>
      <c r="E57" s="391"/>
      <c r="F57" s="391"/>
      <c r="G57" s="391"/>
      <c r="H57" s="391"/>
      <c r="I57" s="399"/>
    </row>
    <row r="58" spans="1:9">
      <c r="A58" s="357">
        <v>49</v>
      </c>
      <c r="B58" s="394"/>
      <c r="C58" s="391"/>
      <c r="D58" s="391"/>
      <c r="E58" s="391"/>
      <c r="F58" s="391"/>
      <c r="G58" s="391"/>
      <c r="H58" s="391"/>
      <c r="I58" s="399"/>
    </row>
    <row r="59" spans="1:9">
      <c r="A59" s="357">
        <v>50</v>
      </c>
      <c r="B59" s="394"/>
      <c r="C59" s="391"/>
      <c r="D59" s="391"/>
      <c r="E59" s="391"/>
      <c r="F59" s="391"/>
      <c r="G59" s="391"/>
      <c r="H59" s="391"/>
      <c r="I59" s="399"/>
    </row>
    <row r="60" spans="1:9">
      <c r="A60" s="357">
        <v>51</v>
      </c>
      <c r="B60" s="394"/>
      <c r="C60" s="391"/>
      <c r="D60" s="391"/>
      <c r="E60" s="391"/>
      <c r="F60" s="391"/>
      <c r="G60" s="391"/>
      <c r="H60" s="391"/>
      <c r="I60" s="399"/>
    </row>
    <row r="61" spans="1:9">
      <c r="A61" s="357">
        <v>52</v>
      </c>
      <c r="B61" s="394"/>
      <c r="C61" s="391"/>
      <c r="D61" s="391"/>
      <c r="E61" s="391"/>
      <c r="F61" s="391"/>
      <c r="G61" s="391"/>
      <c r="H61" s="391"/>
      <c r="I61" s="399"/>
    </row>
    <row r="62" spans="1:9">
      <c r="A62" s="357">
        <v>53</v>
      </c>
      <c r="B62" s="394"/>
      <c r="C62" s="391"/>
      <c r="D62" s="391"/>
      <c r="E62" s="391"/>
      <c r="F62" s="391"/>
      <c r="G62" s="391"/>
      <c r="H62" s="391"/>
      <c r="I62" s="399"/>
    </row>
    <row r="63" spans="1:9">
      <c r="A63" s="357">
        <v>54</v>
      </c>
      <c r="B63" s="394"/>
      <c r="C63" s="391"/>
      <c r="D63" s="391"/>
      <c r="E63" s="391"/>
      <c r="F63" s="391"/>
      <c r="G63" s="391"/>
      <c r="H63" s="391"/>
      <c r="I63" s="399"/>
    </row>
    <row r="64" spans="1:9">
      <c r="A64" s="357">
        <v>55</v>
      </c>
      <c r="B64" s="394"/>
      <c r="C64" s="391"/>
      <c r="D64" s="391"/>
      <c r="E64" s="391"/>
      <c r="F64" s="391"/>
      <c r="G64" s="391"/>
      <c r="H64" s="391"/>
      <c r="I64" s="399"/>
    </row>
    <row r="65" spans="1:9">
      <c r="A65" s="357">
        <v>56</v>
      </c>
      <c r="B65" s="394"/>
      <c r="C65" s="391"/>
      <c r="D65" s="391"/>
      <c r="E65" s="391"/>
      <c r="F65" s="391"/>
      <c r="G65" s="391"/>
      <c r="H65" s="391"/>
      <c r="I65" s="399"/>
    </row>
    <row r="66" spans="1:9">
      <c r="A66" s="357">
        <v>57</v>
      </c>
      <c r="B66" s="394"/>
      <c r="C66" s="391"/>
      <c r="D66" s="391"/>
      <c r="E66" s="391"/>
      <c r="F66" s="391"/>
      <c r="G66" s="391"/>
      <c r="H66" s="391"/>
      <c r="I66" s="399"/>
    </row>
    <row r="67" spans="1:9">
      <c r="A67" s="357">
        <v>58</v>
      </c>
      <c r="B67" s="394"/>
      <c r="C67" s="391"/>
      <c r="D67" s="391"/>
      <c r="E67" s="391"/>
      <c r="F67" s="391"/>
      <c r="G67" s="391"/>
      <c r="H67" s="391"/>
      <c r="I67" s="399"/>
    </row>
    <row r="68" spans="1:9">
      <c r="A68" s="357">
        <v>59</v>
      </c>
      <c r="B68" s="394"/>
      <c r="C68" s="391"/>
      <c r="D68" s="391"/>
      <c r="E68" s="391"/>
      <c r="F68" s="391"/>
      <c r="G68" s="391"/>
      <c r="H68" s="391"/>
      <c r="I68" s="399"/>
    </row>
    <row r="69" spans="1:9">
      <c r="A69" s="357">
        <v>60</v>
      </c>
      <c r="B69" s="394"/>
      <c r="C69" s="391"/>
      <c r="D69" s="391"/>
      <c r="E69" s="391"/>
      <c r="F69" s="391"/>
      <c r="G69" s="391"/>
      <c r="H69" s="391"/>
      <c r="I69" s="399"/>
    </row>
    <row r="70" spans="1:9">
      <c r="A70" s="357">
        <v>61</v>
      </c>
      <c r="B70" s="394"/>
      <c r="C70" s="391"/>
      <c r="D70" s="391"/>
      <c r="E70" s="391"/>
      <c r="F70" s="391"/>
      <c r="G70" s="391"/>
      <c r="H70" s="391"/>
      <c r="I70" s="399"/>
    </row>
    <row r="71" spans="1:9">
      <c r="A71" s="357">
        <v>62</v>
      </c>
      <c r="B71" s="394"/>
      <c r="C71" s="391"/>
      <c r="D71" s="391"/>
      <c r="E71" s="391"/>
      <c r="F71" s="391"/>
      <c r="G71" s="391"/>
      <c r="H71" s="391"/>
      <c r="I71" s="399"/>
    </row>
    <row r="72" spans="1:9">
      <c r="A72" s="357">
        <v>63</v>
      </c>
      <c r="B72" s="394"/>
      <c r="C72" s="391"/>
      <c r="D72" s="391"/>
      <c r="E72" s="391"/>
      <c r="F72" s="391"/>
      <c r="G72" s="391"/>
      <c r="H72" s="391"/>
      <c r="I72" s="399"/>
    </row>
    <row r="73" spans="1:9">
      <c r="A73" s="357">
        <v>64</v>
      </c>
      <c r="B73" s="394"/>
      <c r="C73" s="391"/>
      <c r="D73" s="391"/>
      <c r="E73" s="391"/>
      <c r="F73" s="391"/>
      <c r="G73" s="391"/>
      <c r="H73" s="391"/>
      <c r="I73" s="399"/>
    </row>
    <row r="74" spans="1:9">
      <c r="A74" s="357">
        <v>65</v>
      </c>
      <c r="B74" s="394"/>
      <c r="C74" s="391"/>
      <c r="D74" s="391"/>
      <c r="E74" s="391"/>
      <c r="F74" s="391"/>
      <c r="G74" s="391"/>
      <c r="H74" s="391"/>
      <c r="I74" s="399"/>
    </row>
    <row r="75" spans="1:9">
      <c r="A75" s="357">
        <v>66</v>
      </c>
      <c r="B75" s="394"/>
      <c r="C75" s="391"/>
      <c r="D75" s="391"/>
      <c r="E75" s="391"/>
      <c r="F75" s="391"/>
      <c r="G75" s="391"/>
      <c r="H75" s="391"/>
      <c r="I75" s="399"/>
    </row>
    <row r="76" spans="1:9">
      <c r="A76" s="357">
        <v>67</v>
      </c>
      <c r="B76" s="394"/>
      <c r="C76" s="391"/>
      <c r="D76" s="391"/>
      <c r="E76" s="391"/>
      <c r="F76" s="391"/>
      <c r="G76" s="391"/>
      <c r="H76" s="391"/>
      <c r="I76" s="399"/>
    </row>
    <row r="77" spans="1:9">
      <c r="A77" s="357">
        <v>68</v>
      </c>
      <c r="B77" s="394"/>
      <c r="C77" s="391"/>
      <c r="D77" s="391"/>
      <c r="E77" s="391"/>
      <c r="F77" s="391"/>
      <c r="G77" s="391"/>
      <c r="H77" s="391"/>
      <c r="I77" s="399"/>
    </row>
    <row r="78" spans="1:9">
      <c r="A78" s="357">
        <v>69</v>
      </c>
      <c r="B78" s="394"/>
      <c r="C78" s="391"/>
      <c r="D78" s="391"/>
      <c r="E78" s="391"/>
      <c r="F78" s="391"/>
      <c r="G78" s="391"/>
      <c r="H78" s="391"/>
      <c r="I78" s="399"/>
    </row>
    <row r="79" spans="1:9">
      <c r="A79" s="357">
        <v>70</v>
      </c>
      <c r="B79" s="394"/>
      <c r="C79" s="391"/>
      <c r="D79" s="391"/>
      <c r="E79" s="391"/>
      <c r="F79" s="391"/>
      <c r="G79" s="391"/>
      <c r="H79" s="391"/>
      <c r="I79" s="399"/>
    </row>
    <row r="80" spans="1:9">
      <c r="A80" s="357">
        <v>71</v>
      </c>
      <c r="B80" s="394"/>
      <c r="C80" s="391"/>
      <c r="D80" s="391"/>
      <c r="E80" s="391"/>
      <c r="F80" s="391"/>
      <c r="G80" s="391"/>
      <c r="H80" s="391"/>
      <c r="I80" s="399"/>
    </row>
    <row r="81" spans="1:9">
      <c r="A81" s="357">
        <v>72</v>
      </c>
      <c r="B81" s="394"/>
      <c r="C81" s="391"/>
      <c r="D81" s="391"/>
      <c r="E81" s="391"/>
      <c r="F81" s="391"/>
      <c r="G81" s="391"/>
      <c r="H81" s="391"/>
      <c r="I81" s="399"/>
    </row>
    <row r="82" spans="1:9">
      <c r="A82" s="357">
        <v>73</v>
      </c>
      <c r="B82" s="394"/>
      <c r="C82" s="391"/>
      <c r="D82" s="391"/>
      <c r="E82" s="391"/>
      <c r="F82" s="391"/>
      <c r="G82" s="391"/>
      <c r="H82" s="391"/>
      <c r="I82" s="399"/>
    </row>
    <row r="83" spans="1:9">
      <c r="A83" s="357">
        <v>74</v>
      </c>
      <c r="B83" s="394"/>
      <c r="C83" s="391"/>
      <c r="D83" s="391"/>
      <c r="E83" s="391"/>
      <c r="F83" s="391"/>
      <c r="G83" s="391"/>
      <c r="H83" s="391"/>
      <c r="I83" s="399"/>
    </row>
    <row r="84" spans="1:9">
      <c r="A84" s="357">
        <v>75</v>
      </c>
      <c r="B84" s="394"/>
      <c r="C84" s="391"/>
      <c r="D84" s="391"/>
      <c r="E84" s="391"/>
      <c r="F84" s="391"/>
      <c r="G84" s="391"/>
      <c r="H84" s="391"/>
      <c r="I84" s="399"/>
    </row>
    <row r="85" spans="1:9">
      <c r="A85" s="357">
        <v>76</v>
      </c>
      <c r="B85" s="394"/>
      <c r="C85" s="391"/>
      <c r="D85" s="391"/>
      <c r="E85" s="391"/>
      <c r="F85" s="391"/>
      <c r="G85" s="391"/>
      <c r="H85" s="391"/>
      <c r="I85" s="399"/>
    </row>
    <row r="86" spans="1:9">
      <c r="A86" s="357">
        <v>77</v>
      </c>
      <c r="B86" s="394"/>
      <c r="C86" s="391"/>
      <c r="D86" s="391"/>
      <c r="E86" s="391"/>
      <c r="F86" s="391"/>
      <c r="G86" s="391"/>
      <c r="H86" s="391"/>
      <c r="I86" s="399"/>
    </row>
    <row r="87" spans="1:9">
      <c r="A87" s="357">
        <v>78</v>
      </c>
      <c r="B87" s="394"/>
      <c r="C87" s="391"/>
      <c r="D87" s="391"/>
      <c r="E87" s="391"/>
      <c r="F87" s="391"/>
      <c r="G87" s="391"/>
      <c r="H87" s="391"/>
      <c r="I87" s="399"/>
    </row>
    <row r="88" spans="1:9">
      <c r="A88" s="357">
        <v>79</v>
      </c>
      <c r="B88" s="394"/>
      <c r="C88" s="391"/>
      <c r="D88" s="391"/>
      <c r="E88" s="391"/>
      <c r="F88" s="391"/>
      <c r="G88" s="391"/>
      <c r="H88" s="391"/>
      <c r="I88" s="399"/>
    </row>
    <row r="89" spans="1:9">
      <c r="A89" s="357">
        <v>80</v>
      </c>
      <c r="B89" s="394"/>
      <c r="C89" s="391"/>
      <c r="D89" s="391"/>
      <c r="E89" s="391"/>
      <c r="F89" s="391"/>
      <c r="G89" s="391"/>
      <c r="H89" s="391"/>
      <c r="I89" s="399"/>
    </row>
    <row r="90" spans="1:9">
      <c r="A90" s="357">
        <v>81</v>
      </c>
      <c r="B90" s="394"/>
      <c r="C90" s="391"/>
      <c r="D90" s="391"/>
      <c r="E90" s="391"/>
      <c r="F90" s="391"/>
      <c r="G90" s="391"/>
      <c r="H90" s="391"/>
      <c r="I90" s="399"/>
    </row>
    <row r="91" spans="1:9">
      <c r="A91" s="357">
        <v>82</v>
      </c>
      <c r="B91" s="394"/>
      <c r="C91" s="391"/>
      <c r="D91" s="391"/>
      <c r="E91" s="391"/>
      <c r="F91" s="391"/>
      <c r="G91" s="391"/>
      <c r="H91" s="391"/>
      <c r="I91" s="399"/>
    </row>
    <row r="92" spans="1:9">
      <c r="A92" s="357">
        <v>83</v>
      </c>
      <c r="B92" s="394"/>
      <c r="C92" s="391"/>
      <c r="D92" s="391"/>
      <c r="E92" s="391"/>
      <c r="F92" s="391"/>
      <c r="G92" s="391"/>
      <c r="H92" s="391"/>
      <c r="I92" s="399"/>
    </row>
    <row r="93" spans="1:9">
      <c r="A93" s="357">
        <v>84</v>
      </c>
      <c r="B93" s="394"/>
      <c r="C93" s="391"/>
      <c r="D93" s="391"/>
      <c r="E93" s="391"/>
      <c r="F93" s="391"/>
      <c r="G93" s="391"/>
      <c r="H93" s="391"/>
      <c r="I93" s="399"/>
    </row>
    <row r="94" spans="1:9">
      <c r="A94" s="357">
        <v>85</v>
      </c>
      <c r="B94" s="394"/>
      <c r="C94" s="391"/>
      <c r="D94" s="391"/>
      <c r="E94" s="391"/>
      <c r="F94" s="391"/>
      <c r="G94" s="391"/>
      <c r="H94" s="391"/>
      <c r="I94" s="399"/>
    </row>
    <row r="95" spans="1:9">
      <c r="A95" s="357">
        <v>86</v>
      </c>
      <c r="B95" s="394"/>
      <c r="C95" s="391"/>
      <c r="D95" s="391"/>
      <c r="E95" s="391"/>
      <c r="F95" s="391"/>
      <c r="G95" s="391"/>
      <c r="H95" s="391"/>
      <c r="I95" s="399"/>
    </row>
    <row r="96" spans="1:9">
      <c r="A96" s="357">
        <v>87</v>
      </c>
      <c r="B96" s="394"/>
      <c r="C96" s="391"/>
      <c r="D96" s="391"/>
      <c r="E96" s="391"/>
      <c r="F96" s="391"/>
      <c r="G96" s="391"/>
      <c r="H96" s="391"/>
      <c r="I96" s="399"/>
    </row>
    <row r="97" spans="1:9">
      <c r="A97" s="357">
        <v>88</v>
      </c>
      <c r="B97" s="394"/>
      <c r="C97" s="391"/>
      <c r="D97" s="391"/>
      <c r="E97" s="391"/>
      <c r="F97" s="391"/>
      <c r="G97" s="391"/>
      <c r="H97" s="391"/>
      <c r="I97" s="399"/>
    </row>
    <row r="98" spans="1:9">
      <c r="A98" s="357">
        <v>89</v>
      </c>
      <c r="B98" s="394"/>
      <c r="C98" s="391"/>
      <c r="D98" s="391"/>
      <c r="E98" s="391"/>
      <c r="F98" s="391"/>
      <c r="G98" s="391"/>
      <c r="H98" s="391"/>
      <c r="I98" s="399"/>
    </row>
    <row r="99" spans="1:9">
      <c r="A99" s="357">
        <v>90</v>
      </c>
      <c r="B99" s="394"/>
      <c r="C99" s="391"/>
      <c r="D99" s="391"/>
      <c r="E99" s="391"/>
      <c r="F99" s="391"/>
      <c r="G99" s="391"/>
      <c r="H99" s="391"/>
      <c r="I99" s="399"/>
    </row>
    <row r="100" spans="1:9">
      <c r="A100" s="357">
        <v>91</v>
      </c>
      <c r="B100" s="394"/>
      <c r="C100" s="391"/>
      <c r="D100" s="391"/>
      <c r="E100" s="391"/>
      <c r="F100" s="391"/>
      <c r="G100" s="391"/>
      <c r="H100" s="391"/>
      <c r="I100" s="399"/>
    </row>
    <row r="101" spans="1:9">
      <c r="A101" s="357">
        <v>92</v>
      </c>
      <c r="B101" s="394"/>
      <c r="C101" s="391"/>
      <c r="D101" s="391"/>
      <c r="E101" s="391"/>
      <c r="F101" s="391"/>
      <c r="G101" s="391"/>
      <c r="H101" s="391"/>
      <c r="I101" s="399"/>
    </row>
    <row r="102" spans="1:9">
      <c r="A102" s="357">
        <v>93</v>
      </c>
      <c r="B102" s="394"/>
      <c r="C102" s="391"/>
      <c r="D102" s="391"/>
      <c r="E102" s="391"/>
      <c r="F102" s="391"/>
      <c r="G102" s="391"/>
      <c r="H102" s="391"/>
      <c r="I102" s="399"/>
    </row>
    <row r="103" spans="1:9">
      <c r="A103" s="357">
        <v>94</v>
      </c>
      <c r="B103" s="394"/>
      <c r="C103" s="391"/>
      <c r="D103" s="391"/>
      <c r="E103" s="391"/>
      <c r="F103" s="391"/>
      <c r="G103" s="391"/>
      <c r="H103" s="391"/>
      <c r="I103" s="399"/>
    </row>
    <row r="104" spans="1:9">
      <c r="A104" s="357">
        <v>95</v>
      </c>
      <c r="B104" s="394"/>
      <c r="C104" s="391"/>
      <c r="D104" s="391"/>
      <c r="E104" s="391"/>
      <c r="F104" s="391"/>
      <c r="G104" s="391"/>
      <c r="H104" s="391"/>
      <c r="I104" s="399"/>
    </row>
    <row r="105" spans="1:9">
      <c r="A105" s="357">
        <v>96</v>
      </c>
      <c r="B105" s="394"/>
      <c r="C105" s="391"/>
      <c r="D105" s="391"/>
      <c r="E105" s="391"/>
      <c r="F105" s="391"/>
      <c r="G105" s="391"/>
      <c r="H105" s="391"/>
      <c r="I105" s="399"/>
    </row>
    <row r="106" spans="1:9">
      <c r="A106" s="357">
        <v>97</v>
      </c>
      <c r="B106" s="394"/>
      <c r="C106" s="391"/>
      <c r="D106" s="391"/>
      <c r="E106" s="391"/>
      <c r="F106" s="391"/>
      <c r="G106" s="391"/>
      <c r="H106" s="391"/>
      <c r="I106" s="399"/>
    </row>
    <row r="107" spans="1:9">
      <c r="A107" s="357">
        <v>98</v>
      </c>
      <c r="B107" s="394"/>
      <c r="C107" s="391"/>
      <c r="D107" s="391"/>
      <c r="E107" s="391"/>
      <c r="F107" s="391"/>
      <c r="G107" s="391"/>
      <c r="H107" s="391"/>
      <c r="I107" s="399"/>
    </row>
    <row r="108" spans="1:9">
      <c r="A108" s="357">
        <v>99</v>
      </c>
      <c r="B108" s="394"/>
      <c r="C108" s="391"/>
      <c r="D108" s="391"/>
      <c r="E108" s="391"/>
      <c r="F108" s="391"/>
      <c r="G108" s="391"/>
      <c r="H108" s="391"/>
      <c r="I108" s="399"/>
    </row>
    <row r="109" spans="1:9">
      <c r="A109" s="357">
        <v>100</v>
      </c>
      <c r="B109" s="394"/>
      <c r="C109" s="391"/>
      <c r="D109" s="391"/>
      <c r="E109" s="391"/>
      <c r="F109" s="391"/>
      <c r="G109" s="391"/>
      <c r="H109" s="391"/>
      <c r="I109" s="399"/>
    </row>
    <row r="110" spans="1:9">
      <c r="A110" s="357">
        <v>101</v>
      </c>
      <c r="B110" s="394"/>
      <c r="C110" s="391"/>
      <c r="D110" s="391"/>
      <c r="E110" s="391"/>
      <c r="F110" s="391"/>
      <c r="G110" s="391"/>
      <c r="H110" s="391"/>
      <c r="I110" s="399"/>
    </row>
    <row r="111" spans="1:9">
      <c r="A111" s="357">
        <v>102</v>
      </c>
      <c r="B111" s="394"/>
      <c r="C111" s="391"/>
      <c r="D111" s="391"/>
      <c r="E111" s="391"/>
      <c r="F111" s="391"/>
      <c r="G111" s="391"/>
      <c r="H111" s="391"/>
      <c r="I111" s="399"/>
    </row>
    <row r="112" spans="1:9">
      <c r="A112" s="357">
        <v>103</v>
      </c>
      <c r="B112" s="394"/>
      <c r="C112" s="391"/>
      <c r="D112" s="391"/>
      <c r="E112" s="391"/>
      <c r="F112" s="391"/>
      <c r="G112" s="391"/>
      <c r="H112" s="391"/>
      <c r="I112" s="399"/>
    </row>
    <row r="113" spans="1:9">
      <c r="A113" s="357">
        <v>104</v>
      </c>
      <c r="B113" s="394"/>
      <c r="C113" s="391"/>
      <c r="D113" s="391"/>
      <c r="E113" s="391"/>
      <c r="F113" s="391"/>
      <c r="G113" s="391"/>
      <c r="H113" s="391"/>
      <c r="I113" s="399"/>
    </row>
    <row r="114" spans="1:9">
      <c r="A114" s="357">
        <v>105</v>
      </c>
      <c r="B114" s="394"/>
      <c r="C114" s="391"/>
      <c r="D114" s="391"/>
      <c r="E114" s="391"/>
      <c r="F114" s="391"/>
      <c r="G114" s="391"/>
      <c r="H114" s="391"/>
      <c r="I114" s="399"/>
    </row>
    <row r="115" spans="1:9">
      <c r="A115" s="357">
        <v>106</v>
      </c>
      <c r="B115" s="394"/>
      <c r="C115" s="391"/>
      <c r="D115" s="391"/>
      <c r="E115" s="391"/>
      <c r="F115" s="391"/>
      <c r="G115" s="391"/>
      <c r="H115" s="391"/>
      <c r="I115" s="399"/>
    </row>
    <row r="116" spans="1:9">
      <c r="A116" s="357">
        <v>107</v>
      </c>
      <c r="B116" s="394"/>
      <c r="C116" s="391"/>
      <c r="D116" s="391"/>
      <c r="E116" s="391"/>
      <c r="F116" s="391"/>
      <c r="G116" s="391"/>
      <c r="H116" s="391"/>
      <c r="I116" s="399"/>
    </row>
    <row r="117" spans="1:9">
      <c r="A117" s="357">
        <v>108</v>
      </c>
      <c r="B117" s="394"/>
      <c r="C117" s="391"/>
      <c r="D117" s="391"/>
      <c r="E117" s="391"/>
      <c r="F117" s="391"/>
      <c r="G117" s="391"/>
      <c r="H117" s="391"/>
      <c r="I117" s="399"/>
    </row>
    <row r="118" spans="1:9">
      <c r="A118" s="357">
        <v>109</v>
      </c>
      <c r="B118" s="394"/>
      <c r="C118" s="391"/>
      <c r="D118" s="391"/>
      <c r="E118" s="391"/>
      <c r="F118" s="391"/>
      <c r="G118" s="391"/>
      <c r="H118" s="391"/>
      <c r="I118" s="399"/>
    </row>
    <row r="119" spans="1:9">
      <c r="A119" s="357">
        <v>110</v>
      </c>
      <c r="B119" s="394"/>
      <c r="C119" s="391"/>
      <c r="D119" s="391"/>
      <c r="E119" s="391"/>
      <c r="F119" s="391"/>
      <c r="G119" s="391"/>
      <c r="H119" s="391"/>
      <c r="I119" s="399"/>
    </row>
    <row r="120" spans="1:9">
      <c r="A120" s="357">
        <v>111</v>
      </c>
      <c r="B120" s="394"/>
      <c r="C120" s="391"/>
      <c r="D120" s="391"/>
      <c r="E120" s="391"/>
      <c r="F120" s="391"/>
      <c r="G120" s="391"/>
      <c r="H120" s="391"/>
      <c r="I120" s="399"/>
    </row>
    <row r="121" spans="1:9">
      <c r="A121" s="357">
        <v>112</v>
      </c>
      <c r="B121" s="394"/>
      <c r="C121" s="391"/>
      <c r="D121" s="391"/>
      <c r="E121" s="391"/>
      <c r="F121" s="391"/>
      <c r="G121" s="391"/>
      <c r="H121" s="391"/>
      <c r="I121" s="399"/>
    </row>
    <row r="122" spans="1:9">
      <c r="A122" s="357">
        <v>113</v>
      </c>
      <c r="B122" s="394"/>
      <c r="C122" s="391"/>
      <c r="D122" s="391"/>
      <c r="E122" s="391"/>
      <c r="F122" s="391"/>
      <c r="G122" s="391"/>
      <c r="H122" s="391"/>
      <c r="I122" s="399"/>
    </row>
    <row r="123" spans="1:9">
      <c r="A123" s="357">
        <v>114</v>
      </c>
      <c r="B123" s="394"/>
      <c r="C123" s="391"/>
      <c r="D123" s="391"/>
      <c r="E123" s="391"/>
      <c r="F123" s="391"/>
      <c r="G123" s="391"/>
      <c r="H123" s="391"/>
      <c r="I123" s="399"/>
    </row>
    <row r="124" spans="1:9">
      <c r="A124" s="357">
        <v>115</v>
      </c>
      <c r="B124" s="394"/>
      <c r="C124" s="391"/>
      <c r="D124" s="391"/>
      <c r="E124" s="391"/>
      <c r="F124" s="391"/>
      <c r="G124" s="391"/>
      <c r="H124" s="391"/>
      <c r="I124" s="399"/>
    </row>
    <row r="125" spans="1:9">
      <c r="A125" s="357">
        <v>116</v>
      </c>
      <c r="B125" s="394"/>
      <c r="C125" s="391"/>
      <c r="D125" s="391"/>
      <c r="E125" s="391"/>
      <c r="F125" s="391"/>
      <c r="G125" s="391"/>
      <c r="H125" s="391"/>
      <c r="I125" s="399"/>
    </row>
    <row r="126" spans="1:9">
      <c r="A126" s="392">
        <v>117</v>
      </c>
      <c r="B126" s="395"/>
      <c r="C126" s="391"/>
      <c r="D126" s="391"/>
      <c r="E126" s="393"/>
      <c r="F126" s="391"/>
      <c r="G126" s="393"/>
      <c r="H126" s="393"/>
      <c r="I126" s="400"/>
    </row>
    <row r="127" spans="1:9">
      <c r="A127" s="357">
        <v>118</v>
      </c>
      <c r="B127" s="394"/>
      <c r="C127" s="391"/>
      <c r="D127" s="391"/>
      <c r="E127" s="391"/>
      <c r="F127" s="391"/>
      <c r="G127" s="391"/>
      <c r="H127" s="391"/>
      <c r="I127" s="399"/>
    </row>
    <row r="128" spans="1:9">
      <c r="A128" s="392">
        <v>119</v>
      </c>
      <c r="B128" s="395"/>
      <c r="C128" s="391"/>
      <c r="D128" s="391"/>
      <c r="E128" s="393"/>
      <c r="F128" s="391"/>
      <c r="G128" s="393"/>
      <c r="H128" s="393"/>
      <c r="I128" s="400"/>
    </row>
    <row r="129" spans="1:9">
      <c r="A129" s="357">
        <v>120</v>
      </c>
      <c r="B129" s="394"/>
      <c r="C129" s="391"/>
      <c r="D129" s="391"/>
      <c r="E129" s="391"/>
      <c r="F129" s="391"/>
      <c r="G129" s="391"/>
      <c r="H129" s="391"/>
      <c r="I129" s="399"/>
    </row>
    <row r="130" spans="1:9">
      <c r="A130" s="392">
        <v>121</v>
      </c>
      <c r="B130" s="395"/>
      <c r="C130" s="391"/>
      <c r="D130" s="391"/>
      <c r="E130" s="393"/>
      <c r="F130" s="391"/>
      <c r="G130" s="393"/>
      <c r="H130" s="393"/>
      <c r="I130" s="400"/>
    </row>
    <row r="131" spans="1:9">
      <c r="A131" s="357">
        <v>122</v>
      </c>
      <c r="B131" s="394"/>
      <c r="C131" s="391"/>
      <c r="D131" s="391"/>
      <c r="E131" s="391"/>
      <c r="F131" s="391"/>
      <c r="G131" s="391"/>
      <c r="H131" s="391"/>
      <c r="I131" s="399"/>
    </row>
    <row r="132" spans="1:9">
      <c r="A132" s="392">
        <v>123</v>
      </c>
      <c r="B132" s="395"/>
      <c r="C132" s="391"/>
      <c r="D132" s="391"/>
      <c r="E132" s="393"/>
      <c r="F132" s="391"/>
      <c r="G132" s="393"/>
      <c r="H132" s="393"/>
      <c r="I132" s="400"/>
    </row>
    <row r="133" spans="1:9">
      <c r="A133" s="357">
        <v>124</v>
      </c>
      <c r="B133" s="394"/>
      <c r="C133" s="391"/>
      <c r="D133" s="391"/>
      <c r="E133" s="391"/>
      <c r="F133" s="391"/>
      <c r="G133" s="391"/>
      <c r="H133" s="391"/>
      <c r="I133" s="399"/>
    </row>
    <row r="134" spans="1:9">
      <c r="A134" s="392">
        <v>125</v>
      </c>
      <c r="B134" s="395"/>
      <c r="C134" s="391"/>
      <c r="D134" s="391"/>
      <c r="E134" s="393"/>
      <c r="F134" s="391"/>
      <c r="G134" s="393"/>
      <c r="H134" s="393"/>
      <c r="I134" s="400"/>
    </row>
    <row r="135" spans="1:9">
      <c r="A135" s="357">
        <v>126</v>
      </c>
      <c r="B135" s="394"/>
      <c r="C135" s="391"/>
      <c r="D135" s="391"/>
      <c r="E135" s="391"/>
      <c r="F135" s="391"/>
      <c r="G135" s="391"/>
      <c r="H135" s="391"/>
      <c r="I135" s="399"/>
    </row>
    <row r="136" spans="1:9">
      <c r="A136" s="392">
        <v>127</v>
      </c>
      <c r="B136" s="395"/>
      <c r="C136" s="391"/>
      <c r="D136" s="391"/>
      <c r="E136" s="393"/>
      <c r="F136" s="391"/>
      <c r="G136" s="393"/>
      <c r="H136" s="393"/>
      <c r="I136" s="400"/>
    </row>
    <row r="137" spans="1:9">
      <c r="A137" s="357">
        <v>128</v>
      </c>
      <c r="B137" s="394"/>
      <c r="C137" s="391"/>
      <c r="D137" s="391"/>
      <c r="E137" s="391"/>
      <c r="F137" s="391"/>
      <c r="G137" s="391"/>
      <c r="H137" s="391"/>
      <c r="I137" s="399"/>
    </row>
    <row r="138" spans="1:9">
      <c r="A138" s="392">
        <v>129</v>
      </c>
      <c r="B138" s="395"/>
      <c r="C138" s="391"/>
      <c r="D138" s="391"/>
      <c r="E138" s="393"/>
      <c r="F138" s="391"/>
      <c r="G138" s="393"/>
      <c r="H138" s="393"/>
      <c r="I138" s="400"/>
    </row>
    <row r="139" spans="1:9">
      <c r="A139" s="357">
        <v>130</v>
      </c>
      <c r="B139" s="394"/>
      <c r="C139" s="391"/>
      <c r="D139" s="391"/>
      <c r="E139" s="391"/>
      <c r="F139" s="391"/>
      <c r="G139" s="391"/>
      <c r="H139" s="391"/>
      <c r="I139" s="399"/>
    </row>
    <row r="140" spans="1:9">
      <c r="A140" s="392">
        <v>131</v>
      </c>
      <c r="B140" s="395"/>
      <c r="C140" s="391"/>
      <c r="D140" s="391"/>
      <c r="E140" s="393"/>
      <c r="F140" s="391"/>
      <c r="G140" s="393"/>
      <c r="H140" s="393"/>
      <c r="I140" s="400"/>
    </row>
    <row r="141" spans="1:9">
      <c r="A141" s="357">
        <v>132</v>
      </c>
      <c r="B141" s="394"/>
      <c r="C141" s="391"/>
      <c r="D141" s="391"/>
      <c r="E141" s="391"/>
      <c r="F141" s="391"/>
      <c r="G141" s="391"/>
      <c r="H141" s="391"/>
      <c r="I141" s="399"/>
    </row>
    <row r="142" spans="1:9">
      <c r="A142" s="392">
        <v>133</v>
      </c>
      <c r="B142" s="395"/>
      <c r="C142" s="391"/>
      <c r="D142" s="391"/>
      <c r="E142" s="393"/>
      <c r="F142" s="391"/>
      <c r="G142" s="393"/>
      <c r="H142" s="393"/>
      <c r="I142" s="400"/>
    </row>
    <row r="143" spans="1:9">
      <c r="A143" s="357">
        <v>134</v>
      </c>
      <c r="B143" s="394"/>
      <c r="C143" s="391"/>
      <c r="D143" s="391"/>
      <c r="E143" s="391"/>
      <c r="F143" s="391"/>
      <c r="G143" s="391"/>
      <c r="H143" s="391"/>
      <c r="I143" s="399"/>
    </row>
    <row r="144" spans="1:9">
      <c r="A144" s="392">
        <v>135</v>
      </c>
      <c r="B144" s="395"/>
      <c r="C144" s="391"/>
      <c r="D144" s="391"/>
      <c r="E144" s="393"/>
      <c r="F144" s="391"/>
      <c r="G144" s="393"/>
      <c r="H144" s="393"/>
      <c r="I144" s="400"/>
    </row>
    <row r="145" spans="1:9">
      <c r="A145" s="357">
        <v>136</v>
      </c>
      <c r="B145" s="394"/>
      <c r="C145" s="391"/>
      <c r="D145" s="391"/>
      <c r="E145" s="391"/>
      <c r="F145" s="391"/>
      <c r="G145" s="391"/>
      <c r="H145" s="391"/>
      <c r="I145" s="399"/>
    </row>
    <row r="146" spans="1:9">
      <c r="A146" s="392">
        <v>137</v>
      </c>
      <c r="B146" s="395"/>
      <c r="C146" s="391"/>
      <c r="D146" s="391"/>
      <c r="E146" s="393"/>
      <c r="F146" s="391"/>
      <c r="G146" s="393"/>
      <c r="H146" s="393"/>
      <c r="I146" s="400"/>
    </row>
    <row r="147" spans="1:9">
      <c r="A147" s="357">
        <v>138</v>
      </c>
      <c r="B147" s="394"/>
      <c r="C147" s="391"/>
      <c r="D147" s="391"/>
      <c r="E147" s="391"/>
      <c r="F147" s="391"/>
      <c r="G147" s="391"/>
      <c r="H147" s="391"/>
      <c r="I147" s="399"/>
    </row>
    <row r="148" spans="1:9">
      <c r="A148" s="392">
        <v>139</v>
      </c>
      <c r="B148" s="395"/>
      <c r="C148" s="391"/>
      <c r="D148" s="391"/>
      <c r="E148" s="393"/>
      <c r="F148" s="391"/>
      <c r="G148" s="393"/>
      <c r="H148" s="393"/>
      <c r="I148" s="400"/>
    </row>
    <row r="149" spans="1:9">
      <c r="A149" s="357">
        <v>140</v>
      </c>
      <c r="B149" s="394"/>
      <c r="C149" s="391"/>
      <c r="D149" s="391"/>
      <c r="E149" s="391"/>
      <c r="F149" s="391"/>
      <c r="G149" s="391"/>
      <c r="H149" s="391"/>
      <c r="I149" s="399"/>
    </row>
    <row r="150" spans="1:9">
      <c r="A150" s="392">
        <v>141</v>
      </c>
      <c r="B150" s="395"/>
      <c r="C150" s="391"/>
      <c r="D150" s="391"/>
      <c r="E150" s="393"/>
      <c r="F150" s="391"/>
      <c r="G150" s="393"/>
      <c r="H150" s="393"/>
      <c r="I150" s="400"/>
    </row>
    <row r="151" spans="1:9">
      <c r="A151" s="357">
        <v>142</v>
      </c>
      <c r="B151" s="394"/>
      <c r="C151" s="391"/>
      <c r="D151" s="391"/>
      <c r="E151" s="391"/>
      <c r="F151" s="391"/>
      <c r="G151" s="391"/>
      <c r="H151" s="391"/>
      <c r="I151" s="399"/>
    </row>
    <row r="152" spans="1:9">
      <c r="A152" s="392">
        <v>143</v>
      </c>
      <c r="B152" s="395"/>
      <c r="C152" s="391"/>
      <c r="D152" s="391"/>
      <c r="E152" s="393"/>
      <c r="F152" s="391"/>
      <c r="G152" s="393"/>
      <c r="H152" s="393"/>
      <c r="I152" s="400"/>
    </row>
    <row r="153" spans="1:9">
      <c r="A153" s="357">
        <v>144</v>
      </c>
      <c r="B153" s="394"/>
      <c r="C153" s="391"/>
      <c r="D153" s="391"/>
      <c r="E153" s="391"/>
      <c r="F153" s="391"/>
      <c r="G153" s="391"/>
      <c r="H153" s="391"/>
      <c r="I153" s="399"/>
    </row>
    <row r="154" spans="1:9">
      <c r="A154" s="392">
        <v>145</v>
      </c>
      <c r="B154" s="395"/>
      <c r="C154" s="391"/>
      <c r="D154" s="391"/>
      <c r="E154" s="393"/>
      <c r="F154" s="391"/>
      <c r="G154" s="393"/>
      <c r="H154" s="393"/>
      <c r="I154" s="400"/>
    </row>
    <row r="155" spans="1:9">
      <c r="A155" s="357">
        <v>146</v>
      </c>
      <c r="B155" s="394"/>
      <c r="C155" s="391"/>
      <c r="D155" s="391"/>
      <c r="E155" s="391"/>
      <c r="F155" s="391"/>
      <c r="G155" s="391"/>
      <c r="H155" s="391"/>
      <c r="I155" s="399"/>
    </row>
    <row r="156" spans="1:9">
      <c r="A156" s="392">
        <v>147</v>
      </c>
      <c r="B156" s="395"/>
      <c r="C156" s="391"/>
      <c r="D156" s="391"/>
      <c r="E156" s="393"/>
      <c r="F156" s="391"/>
      <c r="G156" s="393"/>
      <c r="H156" s="393"/>
      <c r="I156" s="400"/>
    </row>
    <row r="157" spans="1:9">
      <c r="A157" s="357">
        <v>148</v>
      </c>
      <c r="B157" s="394"/>
      <c r="C157" s="391"/>
      <c r="D157" s="391"/>
      <c r="E157" s="391"/>
      <c r="F157" s="391"/>
      <c r="G157" s="391"/>
      <c r="H157" s="391"/>
      <c r="I157" s="399"/>
    </row>
    <row r="158" spans="1:9">
      <c r="A158" s="392">
        <v>149</v>
      </c>
      <c r="B158" s="395"/>
      <c r="C158" s="391"/>
      <c r="D158" s="391"/>
      <c r="E158" s="393"/>
      <c r="F158" s="391"/>
      <c r="G158" s="393"/>
      <c r="H158" s="393"/>
      <c r="I158" s="400"/>
    </row>
    <row r="159" spans="1:9">
      <c r="A159" s="357">
        <v>150</v>
      </c>
      <c r="B159" s="394"/>
      <c r="C159" s="391"/>
      <c r="D159" s="391"/>
      <c r="E159" s="391"/>
      <c r="F159" s="391"/>
      <c r="G159" s="391"/>
      <c r="H159" s="391"/>
      <c r="I159" s="399"/>
    </row>
    <row r="160" spans="1:9">
      <c r="A160" s="392">
        <v>151</v>
      </c>
      <c r="B160" s="395"/>
      <c r="C160" s="391"/>
      <c r="D160" s="391"/>
      <c r="E160" s="393"/>
      <c r="F160" s="391"/>
      <c r="G160" s="393"/>
      <c r="H160" s="393"/>
      <c r="I160" s="400"/>
    </row>
    <row r="161" spans="1:9">
      <c r="A161" s="357">
        <v>152</v>
      </c>
      <c r="B161" s="394"/>
      <c r="C161" s="391"/>
      <c r="D161" s="391"/>
      <c r="E161" s="391"/>
      <c r="F161" s="391"/>
      <c r="G161" s="391"/>
      <c r="H161" s="391"/>
      <c r="I161" s="399"/>
    </row>
    <row r="162" spans="1:9">
      <c r="A162" s="392">
        <v>153</v>
      </c>
      <c r="B162" s="395"/>
      <c r="C162" s="391"/>
      <c r="D162" s="391"/>
      <c r="E162" s="393"/>
      <c r="F162" s="391"/>
      <c r="G162" s="393"/>
      <c r="H162" s="393"/>
      <c r="I162" s="400"/>
    </row>
    <row r="163" spans="1:9">
      <c r="A163" s="357">
        <v>154</v>
      </c>
      <c r="B163" s="394"/>
      <c r="C163" s="391"/>
      <c r="D163" s="391"/>
      <c r="E163" s="391"/>
      <c r="F163" s="391"/>
      <c r="G163" s="391"/>
      <c r="H163" s="391"/>
      <c r="I163" s="399"/>
    </row>
    <row r="164" spans="1:9">
      <c r="A164" s="392">
        <v>155</v>
      </c>
      <c r="B164" s="395"/>
      <c r="C164" s="391"/>
      <c r="D164" s="391"/>
      <c r="E164" s="393"/>
      <c r="F164" s="391"/>
      <c r="G164" s="393"/>
      <c r="H164" s="393"/>
      <c r="I164" s="400"/>
    </row>
    <row r="165" spans="1:9">
      <c r="A165" s="392">
        <v>156</v>
      </c>
      <c r="B165" s="395"/>
      <c r="C165" s="391"/>
      <c r="D165" s="391"/>
      <c r="E165" s="393"/>
      <c r="F165" s="391"/>
      <c r="G165" s="393"/>
      <c r="H165" s="393"/>
      <c r="I165" s="400"/>
    </row>
    <row r="166" spans="1:9">
      <c r="A166" s="357">
        <v>157</v>
      </c>
      <c r="B166" s="394"/>
      <c r="C166" s="391"/>
      <c r="D166" s="391"/>
      <c r="E166" s="391"/>
      <c r="F166" s="391"/>
      <c r="G166" s="391"/>
      <c r="H166" s="391"/>
      <c r="I166" s="399"/>
    </row>
    <row r="167" spans="1:9">
      <c r="A167" s="392">
        <v>158</v>
      </c>
      <c r="B167" s="395"/>
      <c r="C167" s="391"/>
      <c r="D167" s="391"/>
      <c r="E167" s="393"/>
      <c r="F167" s="391"/>
      <c r="G167" s="393"/>
      <c r="H167" s="393"/>
      <c r="I167" s="400"/>
    </row>
    <row r="168" spans="1:9">
      <c r="A168" s="357">
        <v>159</v>
      </c>
      <c r="B168" s="394"/>
      <c r="C168" s="391"/>
      <c r="D168" s="391"/>
      <c r="E168" s="391"/>
      <c r="F168" s="391"/>
      <c r="G168" s="391"/>
      <c r="H168" s="391"/>
      <c r="I168" s="399"/>
    </row>
    <row r="169" spans="1:9">
      <c r="A169" s="392">
        <v>160</v>
      </c>
      <c r="B169" s="395"/>
      <c r="C169" s="391"/>
      <c r="D169" s="391"/>
      <c r="E169" s="393"/>
      <c r="F169" s="391"/>
      <c r="G169" s="393"/>
      <c r="H169" s="393"/>
      <c r="I169" s="400"/>
    </row>
    <row r="170" spans="1:9">
      <c r="A170" s="357">
        <v>161</v>
      </c>
      <c r="B170" s="394"/>
      <c r="C170" s="391"/>
      <c r="D170" s="391"/>
      <c r="E170" s="391"/>
      <c r="F170" s="391"/>
      <c r="G170" s="391"/>
      <c r="H170" s="391"/>
      <c r="I170" s="399"/>
    </row>
    <row r="171" spans="1:9">
      <c r="A171" s="392">
        <v>162</v>
      </c>
      <c r="B171" s="395"/>
      <c r="C171" s="391"/>
      <c r="D171" s="391"/>
      <c r="E171" s="393"/>
      <c r="F171" s="391"/>
      <c r="G171" s="393"/>
      <c r="H171" s="393"/>
      <c r="I171" s="400"/>
    </row>
    <row r="172" spans="1:9">
      <c r="A172" s="357">
        <v>163</v>
      </c>
      <c r="B172" s="394"/>
      <c r="C172" s="391"/>
      <c r="D172" s="391"/>
      <c r="E172" s="391"/>
      <c r="F172" s="391"/>
      <c r="G172" s="391"/>
      <c r="H172" s="391"/>
      <c r="I172" s="399"/>
    </row>
    <row r="173" spans="1:9">
      <c r="A173" s="392">
        <v>164</v>
      </c>
      <c r="B173" s="395"/>
      <c r="C173" s="391"/>
      <c r="D173" s="391"/>
      <c r="E173" s="393"/>
      <c r="F173" s="391"/>
      <c r="G173" s="393"/>
      <c r="H173" s="393"/>
      <c r="I173" s="400"/>
    </row>
    <row r="174" spans="1:9">
      <c r="A174" s="357">
        <v>165</v>
      </c>
      <c r="B174" s="394"/>
      <c r="C174" s="391"/>
      <c r="D174" s="391"/>
      <c r="E174" s="391"/>
      <c r="F174" s="391"/>
      <c r="G174" s="391"/>
      <c r="H174" s="391"/>
      <c r="I174" s="399"/>
    </row>
    <row r="175" spans="1:9">
      <c r="A175" s="392">
        <v>166</v>
      </c>
      <c r="B175" s="395"/>
      <c r="C175" s="391"/>
      <c r="D175" s="391"/>
      <c r="E175" s="393"/>
      <c r="F175" s="391"/>
      <c r="G175" s="393"/>
      <c r="H175" s="393"/>
      <c r="I175" s="400"/>
    </row>
    <row r="176" spans="1:9">
      <c r="A176" s="357">
        <v>167</v>
      </c>
      <c r="B176" s="394"/>
      <c r="C176" s="391"/>
      <c r="D176" s="391"/>
      <c r="E176" s="391"/>
      <c r="F176" s="391"/>
      <c r="G176" s="391"/>
      <c r="H176" s="391"/>
      <c r="I176" s="399"/>
    </row>
    <row r="177" spans="1:9">
      <c r="A177" s="392">
        <v>168</v>
      </c>
      <c r="B177" s="395"/>
      <c r="C177" s="391"/>
      <c r="D177" s="391"/>
      <c r="E177" s="393"/>
      <c r="F177" s="391"/>
      <c r="G177" s="393"/>
      <c r="H177" s="393"/>
      <c r="I177" s="400"/>
    </row>
    <row r="178" spans="1:9">
      <c r="A178" s="357">
        <v>169</v>
      </c>
      <c r="B178" s="394"/>
      <c r="C178" s="391"/>
      <c r="D178" s="391"/>
      <c r="E178" s="391"/>
      <c r="F178" s="391"/>
      <c r="G178" s="391"/>
      <c r="H178" s="391"/>
      <c r="I178" s="399"/>
    </row>
    <row r="179" spans="1:9">
      <c r="A179" s="392">
        <v>170</v>
      </c>
      <c r="B179" s="395"/>
      <c r="C179" s="391"/>
      <c r="D179" s="391"/>
      <c r="E179" s="393"/>
      <c r="F179" s="391"/>
      <c r="G179" s="393"/>
      <c r="H179" s="393"/>
      <c r="I179" s="400"/>
    </row>
    <row r="180" spans="1:9">
      <c r="A180" s="357">
        <v>171</v>
      </c>
      <c r="B180" s="394"/>
      <c r="C180" s="391"/>
      <c r="D180" s="391"/>
      <c r="E180" s="391"/>
      <c r="F180" s="391"/>
      <c r="G180" s="391"/>
      <c r="H180" s="391"/>
      <c r="I180" s="399"/>
    </row>
    <row r="181" spans="1:9">
      <c r="A181" s="392">
        <v>172</v>
      </c>
      <c r="B181" s="395"/>
      <c r="C181" s="391"/>
      <c r="D181" s="391"/>
      <c r="E181" s="393"/>
      <c r="F181" s="391"/>
      <c r="G181" s="393"/>
      <c r="H181" s="393"/>
      <c r="I181" s="400"/>
    </row>
    <row r="182" spans="1:9">
      <c r="A182" s="357">
        <v>173</v>
      </c>
      <c r="B182" s="394"/>
      <c r="C182" s="391"/>
      <c r="D182" s="391"/>
      <c r="E182" s="391"/>
      <c r="F182" s="391"/>
      <c r="G182" s="391"/>
      <c r="H182" s="391"/>
      <c r="I182" s="399"/>
    </row>
    <row r="183" spans="1:9">
      <c r="A183" s="392">
        <v>174</v>
      </c>
      <c r="B183" s="395"/>
      <c r="C183" s="391"/>
      <c r="D183" s="391"/>
      <c r="E183" s="393"/>
      <c r="F183" s="391"/>
      <c r="G183" s="393"/>
      <c r="H183" s="393"/>
      <c r="I183" s="400"/>
    </row>
    <row r="184" spans="1:9">
      <c r="A184" s="357">
        <v>175</v>
      </c>
      <c r="B184" s="394"/>
      <c r="C184" s="391"/>
      <c r="D184" s="391"/>
      <c r="E184" s="391"/>
      <c r="F184" s="391"/>
      <c r="G184" s="391"/>
      <c r="H184" s="391"/>
      <c r="I184" s="399"/>
    </row>
    <row r="185" spans="1:9">
      <c r="A185" s="392">
        <v>176</v>
      </c>
      <c r="B185" s="395"/>
      <c r="C185" s="391"/>
      <c r="D185" s="391"/>
      <c r="E185" s="393"/>
      <c r="F185" s="391"/>
      <c r="G185" s="393"/>
      <c r="H185" s="393"/>
      <c r="I185" s="400"/>
    </row>
    <row r="186" spans="1:9">
      <c r="A186" s="357">
        <v>177</v>
      </c>
      <c r="B186" s="394"/>
      <c r="C186" s="391"/>
      <c r="D186" s="391"/>
      <c r="E186" s="391"/>
      <c r="F186" s="391"/>
      <c r="G186" s="391"/>
      <c r="H186" s="391"/>
      <c r="I186" s="399"/>
    </row>
    <row r="187" spans="1:9">
      <c r="A187" s="392">
        <v>178</v>
      </c>
      <c r="B187" s="395"/>
      <c r="C187" s="391"/>
      <c r="D187" s="391"/>
      <c r="E187" s="393"/>
      <c r="F187" s="391"/>
      <c r="G187" s="393"/>
      <c r="H187" s="393"/>
      <c r="I187" s="400"/>
    </row>
    <row r="188" spans="1:9">
      <c r="A188" s="357">
        <v>179</v>
      </c>
      <c r="B188" s="394"/>
      <c r="C188" s="391"/>
      <c r="D188" s="391"/>
      <c r="E188" s="391"/>
      <c r="F188" s="391"/>
      <c r="G188" s="391"/>
      <c r="H188" s="391"/>
      <c r="I188" s="399"/>
    </row>
    <row r="189" spans="1:9">
      <c r="A189" s="392">
        <v>180</v>
      </c>
      <c r="B189" s="395"/>
      <c r="C189" s="391"/>
      <c r="D189" s="391"/>
      <c r="E189" s="393"/>
      <c r="F189" s="391"/>
      <c r="G189" s="393"/>
      <c r="H189" s="393"/>
      <c r="I189" s="400"/>
    </row>
    <row r="190" spans="1:9">
      <c r="A190" s="357">
        <v>181</v>
      </c>
      <c r="B190" s="394"/>
      <c r="C190" s="391"/>
      <c r="D190" s="391"/>
      <c r="E190" s="391"/>
      <c r="F190" s="391"/>
      <c r="G190" s="391"/>
      <c r="H190" s="391"/>
      <c r="I190" s="399"/>
    </row>
    <row r="191" spans="1:9">
      <c r="A191" s="392">
        <v>182</v>
      </c>
      <c r="B191" s="395"/>
      <c r="C191" s="391"/>
      <c r="D191" s="391"/>
      <c r="E191" s="393"/>
      <c r="F191" s="391"/>
      <c r="G191" s="393"/>
      <c r="H191" s="393"/>
      <c r="I191" s="400"/>
    </row>
    <row r="192" spans="1:9">
      <c r="A192" s="357">
        <v>183</v>
      </c>
      <c r="B192" s="394"/>
      <c r="C192" s="391"/>
      <c r="D192" s="391"/>
      <c r="E192" s="391"/>
      <c r="F192" s="391"/>
      <c r="G192" s="391"/>
      <c r="H192" s="391"/>
      <c r="I192" s="399"/>
    </row>
    <row r="193" spans="1:9">
      <c r="A193" s="392">
        <v>184</v>
      </c>
      <c r="B193" s="395"/>
      <c r="C193" s="391"/>
      <c r="D193" s="391"/>
      <c r="E193" s="393"/>
      <c r="F193" s="391"/>
      <c r="G193" s="393"/>
      <c r="H193" s="393"/>
      <c r="I193" s="400"/>
    </row>
    <row r="194" spans="1:9">
      <c r="A194" s="357">
        <v>185</v>
      </c>
      <c r="B194" s="394"/>
      <c r="C194" s="391"/>
      <c r="D194" s="391"/>
      <c r="E194" s="391"/>
      <c r="F194" s="391"/>
      <c r="G194" s="391"/>
      <c r="H194" s="391"/>
      <c r="I194" s="399"/>
    </row>
    <row r="195" spans="1:9">
      <c r="A195" s="392">
        <v>186</v>
      </c>
      <c r="B195" s="395"/>
      <c r="C195" s="391"/>
      <c r="D195" s="391"/>
      <c r="E195" s="393"/>
      <c r="F195" s="391"/>
      <c r="G195" s="393"/>
      <c r="H195" s="393"/>
      <c r="I195" s="400"/>
    </row>
    <row r="196" spans="1:9">
      <c r="A196" s="357">
        <v>187</v>
      </c>
      <c r="B196" s="394"/>
      <c r="C196" s="391"/>
      <c r="D196" s="391"/>
      <c r="E196" s="391"/>
      <c r="F196" s="391"/>
      <c r="G196" s="391"/>
      <c r="H196" s="391"/>
      <c r="I196" s="399"/>
    </row>
    <row r="197" spans="1:9">
      <c r="A197" s="392">
        <v>188</v>
      </c>
      <c r="B197" s="395"/>
      <c r="C197" s="391"/>
      <c r="D197" s="391"/>
      <c r="E197" s="393"/>
      <c r="F197" s="391"/>
      <c r="G197" s="393"/>
      <c r="H197" s="393"/>
      <c r="I197" s="400"/>
    </row>
    <row r="198" spans="1:9">
      <c r="A198" s="357">
        <v>189</v>
      </c>
      <c r="B198" s="394"/>
      <c r="C198" s="391"/>
      <c r="D198" s="391"/>
      <c r="E198" s="391"/>
      <c r="F198" s="391"/>
      <c r="G198" s="391"/>
      <c r="H198" s="391"/>
      <c r="I198" s="399"/>
    </row>
    <row r="199" spans="1:9">
      <c r="A199" s="392">
        <v>190</v>
      </c>
      <c r="B199" s="395"/>
      <c r="C199" s="391"/>
      <c r="D199" s="391"/>
      <c r="E199" s="393"/>
      <c r="F199" s="391"/>
      <c r="G199" s="393"/>
      <c r="H199" s="393"/>
      <c r="I199" s="400"/>
    </row>
  </sheetData>
  <mergeCells count="2">
    <mergeCell ref="C4:D4"/>
    <mergeCell ref="C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ЗАПОСЛЕНИ</vt:lpstr>
      <vt:lpstr>Распоред часова ПН 2021-2022</vt:lpstr>
      <vt:lpstr>Распоред часова РН 2021-2022</vt:lpstr>
      <vt:lpstr>40 ЧАС</vt:lpstr>
      <vt:lpstr>Седнице СР Дневни ред</vt:lpstr>
      <vt:lpstr>Бројно стање уч. по одељењима</vt:lpstr>
      <vt:lpstr>Плаћено одсуство</vt:lpstr>
      <vt:lpstr>Савет родитеља адресе</vt:lpstr>
      <vt:lpstr>Присуство на седницама СР</vt:lpstr>
      <vt:lpstr>Ценус 1 Општи подаци</vt:lpstr>
      <vt:lpstr>Ценус 2 Број ученика и група</vt:lpstr>
      <vt:lpstr>Ценус 3 Комбинована одељења</vt:lpstr>
      <vt:lpstr>Ценус 4</vt:lpstr>
      <vt:lpstr>Ценус 5</vt:lpstr>
      <vt:lpstr>Ценус 6 Групе </vt:lpstr>
      <vt:lpstr>ЦЕНУС 7 Којефицјенти</vt:lpstr>
      <vt:lpstr>ЦЕНУС 8 Преконормни рад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Vučetić</cp:lastModifiedBy>
  <cp:lastPrinted>2021-09-17T12:40:32Z</cp:lastPrinted>
  <dcterms:created xsi:type="dcterms:W3CDTF">2021-09-03T12:04:40Z</dcterms:created>
  <dcterms:modified xsi:type="dcterms:W3CDTF">2022-10-11T10:47:39Z</dcterms:modified>
</cp:coreProperties>
</file>